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ARB-DLCSRB\"/>
    </mc:Choice>
  </mc:AlternateContent>
  <xr:revisionPtr revIDLastSave="0" documentId="8_{65762565-FEC1-421E-8747-0025C66EF526}" xr6:coauthVersionLast="47" xr6:coauthVersionMax="47" xr10:uidLastSave="{00000000-0000-0000-0000-000000000000}"/>
  <bookViews>
    <workbookView xWindow="780" yWindow="780" windowWidth="15375" windowHeight="8025" xr2:uid="{FB0A5E64-2BAD-4F38-ACB1-53722DAB4AE4}"/>
  </bookViews>
  <sheets>
    <sheet name="38MARB PAY" sheetId="1" r:id="rId1"/>
  </sheets>
  <definedNames>
    <definedName name="_xlnm.Print_Area" localSheetId="0">'38MARB PAY'!$A:$L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7" i="1" l="1"/>
  <c r="J277" i="1"/>
  <c r="I277" i="1"/>
  <c r="H277" i="1"/>
  <c r="G277" i="1"/>
  <c r="K276" i="1"/>
  <c r="J276" i="1"/>
  <c r="I276" i="1"/>
  <c r="H276" i="1"/>
  <c r="G276" i="1"/>
  <c r="K260" i="1"/>
  <c r="J260" i="1"/>
  <c r="I260" i="1"/>
  <c r="H260" i="1"/>
  <c r="G260" i="1"/>
  <c r="K259" i="1"/>
  <c r="J259" i="1"/>
  <c r="I259" i="1"/>
  <c r="H259" i="1"/>
  <c r="G259" i="1"/>
  <c r="K243" i="1"/>
  <c r="J243" i="1"/>
  <c r="I243" i="1"/>
  <c r="H243" i="1"/>
  <c r="G243" i="1"/>
  <c r="K242" i="1"/>
  <c r="J242" i="1"/>
  <c r="I242" i="1"/>
  <c r="H242" i="1"/>
  <c r="G242" i="1"/>
  <c r="K226" i="1"/>
  <c r="J226" i="1"/>
  <c r="I226" i="1"/>
  <c r="H226" i="1"/>
  <c r="G226" i="1"/>
  <c r="K225" i="1"/>
  <c r="J225" i="1"/>
  <c r="I225" i="1"/>
  <c r="H225" i="1"/>
  <c r="G225" i="1"/>
  <c r="K209" i="1"/>
  <c r="J209" i="1"/>
  <c r="I209" i="1"/>
  <c r="H209" i="1"/>
  <c r="G209" i="1"/>
  <c r="K208" i="1"/>
  <c r="J208" i="1"/>
  <c r="I208" i="1"/>
  <c r="H208" i="1"/>
  <c r="G208" i="1"/>
  <c r="L175" i="1"/>
  <c r="J175" i="1"/>
  <c r="I175" i="1"/>
  <c r="H175" i="1"/>
  <c r="L173" i="1"/>
  <c r="J173" i="1"/>
  <c r="I173" i="1"/>
  <c r="H173" i="1"/>
  <c r="L170" i="1"/>
  <c r="L174" i="1" s="1"/>
  <c r="J170" i="1"/>
  <c r="J174" i="1" s="1"/>
  <c r="I170" i="1"/>
  <c r="I174" i="1" s="1"/>
  <c r="H170" i="1"/>
  <c r="H174" i="1" s="1"/>
  <c r="L169" i="1"/>
  <c r="J169" i="1"/>
  <c r="I169" i="1"/>
  <c r="H169" i="1"/>
  <c r="I153" i="1"/>
  <c r="H153" i="1"/>
  <c r="G153" i="1"/>
  <c r="I152" i="1"/>
  <c r="H152" i="1"/>
  <c r="G152" i="1"/>
  <c r="H136" i="1"/>
  <c r="H135" i="1"/>
  <c r="I119" i="1"/>
  <c r="H119" i="1"/>
  <c r="G119" i="1"/>
  <c r="F119" i="1"/>
  <c r="I118" i="1"/>
  <c r="H118" i="1"/>
  <c r="G118" i="1"/>
  <c r="F118" i="1"/>
  <c r="I102" i="1"/>
  <c r="H102" i="1"/>
  <c r="G102" i="1"/>
  <c r="F102" i="1"/>
  <c r="I101" i="1"/>
  <c r="H101" i="1"/>
  <c r="G101" i="1"/>
  <c r="F101" i="1"/>
  <c r="G72" i="1"/>
  <c r="K64" i="1"/>
  <c r="J64" i="1"/>
  <c r="I64" i="1"/>
  <c r="H64" i="1"/>
  <c r="G64" i="1"/>
  <c r="F64" i="1"/>
  <c r="E64" i="1"/>
  <c r="D64" i="1"/>
  <c r="J171" i="1" l="1"/>
  <c r="L171" i="1"/>
  <c r="L172" i="1"/>
  <c r="J172" i="1"/>
  <c r="H171" i="1"/>
  <c r="H172" i="1"/>
  <c r="I171" i="1"/>
  <c r="I172" i="1"/>
</calcChain>
</file>

<file path=xl/sharedStrings.xml><?xml version="1.0" encoding="utf-8"?>
<sst xmlns="http://schemas.openxmlformats.org/spreadsheetml/2006/main" count="877" uniqueCount="343">
  <si>
    <t>Outdoor Unit Single Zone Heat Pump Ductless System</t>
  </si>
  <si>
    <t>38MARB Submittal Selection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</si>
  <si>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</si>
  <si>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</si>
  <si>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</si>
  <si>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</si>
  <si>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</si>
  <si>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</si>
  <si>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</si>
  <si>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</si>
  <si>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38MARBQ12AA1</t>
  </si>
  <si>
    <t>12K - 115V</t>
  </si>
  <si>
    <t>38MARBQ06AA3</t>
  </si>
  <si>
    <t>6K</t>
  </si>
  <si>
    <t>38MARBQ09AA3</t>
  </si>
  <si>
    <t>9K</t>
  </si>
  <si>
    <t>38MARBQ12AA3</t>
  </si>
  <si>
    <t>12K - 208/230V</t>
  </si>
  <si>
    <t>38MARBQ18AA3</t>
  </si>
  <si>
    <t>18K</t>
  </si>
  <si>
    <t>38MARBQ24AA3</t>
  </si>
  <si>
    <t>24K</t>
  </si>
  <si>
    <t>38MARBQ30AA3</t>
  </si>
  <si>
    <t>30K</t>
  </si>
  <si>
    <t>38MARBQ36AA3</t>
  </si>
  <si>
    <t>36K</t>
  </si>
  <si>
    <t>38MARBQ36AB3</t>
  </si>
  <si>
    <t>36K - AHU Only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</si>
  <si>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</si>
  <si>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</si>
  <si>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</si>
  <si>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</si>
  <si>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</si>
  <si>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</si>
  <si>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</si>
  <si>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</si>
  <si>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</si>
  <si>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</si>
  <si>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</si>
  <si>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</si>
  <si>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115-1-60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</si>
  <si>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</si>
  <si>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</si>
  <si>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</si>
  <si>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</si>
  <si>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</si>
  <si>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</si>
  <si>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</si>
  <si>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</si>
  <si>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</si>
  <si>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</si>
  <si>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-22~122 (-30~50)</t>
  </si>
  <si>
    <t>Heating Outdoor DB Min - Max</t>
  </si>
  <si>
    <t>-22~86 (-30~30)</t>
  </si>
  <si>
    <t>Piping</t>
  </si>
  <si>
    <t>Total Piping Length</t>
  </si>
  <si>
    <t>ft (m)</t>
  </si>
  <si>
    <t>82 (25)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</si>
  <si>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</si>
  <si>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</si>
  <si>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</si>
  <si>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</si>
  <si>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32 (10)</t>
  </si>
  <si>
    <t>65 (20)</t>
  </si>
  <si>
    <t>Pipe Connection Size - Liquid</t>
  </si>
  <si>
    <t>in (mm)</t>
  </si>
  <si>
    <t>1/4 (6.35)</t>
  </si>
  <si>
    <t>3/8 (9.52)</t>
  </si>
  <si>
    <t>Pipe Connection Size - Suction</t>
  </si>
  <si>
    <t>1/2 (12.7)</t>
  </si>
  <si>
    <t>5/8 (16)</t>
  </si>
  <si>
    <t>Refrigerant</t>
  </si>
  <si>
    <t>Refrigerant Type</t>
  </si>
  <si>
    <t>R410A</t>
  </si>
  <si>
    <t xml:space="preserve">Charge </t>
  </si>
  <si>
    <t>lbs (kg)</t>
  </si>
  <si>
    <t>2.47 (1.12)</t>
  </si>
  <si>
    <t>2.38 (1.08)</t>
  </si>
  <si>
    <t>2.6 (1.18)</t>
  </si>
  <si>
    <t>4.08 (1.85)</t>
  </si>
  <si>
    <t>5.73 (2.6)</t>
  </si>
  <si>
    <t>6.06 (2.75)</t>
  </si>
  <si>
    <t>7.50 (3.40)</t>
  </si>
  <si>
    <t>7.05 (3.2)</t>
  </si>
  <si>
    <t>Add'l Refrigerant (between Std &amp; Max Piping Lngths)</t>
  </si>
  <si>
    <t>Oz/ft
(g/m)</t>
  </si>
  <si>
    <t>0.161 (15)</t>
  </si>
  <si>
    <t>0.322 (30)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</si>
  <si>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</si>
  <si>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</si>
  <si>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</si>
  <si>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</si>
  <si>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</si>
  <si>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</si>
  <si>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</si>
  <si>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</si>
  <si>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</si>
  <si>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</si>
  <si>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</si>
  <si>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</si>
  <si>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KSK103D33UEZ3</t>
  </si>
  <si>
    <t>KTN110D42UFZ</t>
  </si>
  <si>
    <t>KTM240D43UKT</t>
  </si>
  <si>
    <t>KTF250D22UMT</t>
  </si>
  <si>
    <t>KTF310D43UMT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</si>
  <si>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</si>
  <si>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</si>
  <si>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</si>
  <si>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</si>
  <si>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</si>
  <si>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</si>
  <si>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</si>
  <si>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</si>
  <si>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</si>
  <si>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</si>
  <si>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</si>
  <si>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</si>
  <si>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Performance</t>
  </si>
  <si>
    <t>High Wall</t>
  </si>
  <si>
    <t xml:space="preserve">Indoor Model </t>
  </si>
  <si>
    <t>12K (115V)</t>
  </si>
  <si>
    <t>12K (208/230V)</t>
  </si>
  <si>
    <t>Energy Star</t>
  </si>
  <si>
    <t>Cooling Rated Capacity</t>
  </si>
  <si>
    <t>Btu/h</t>
  </si>
  <si>
    <t>Cooling Cap. Range Min - Max</t>
  </si>
  <si>
    <t>3,500~13,200</t>
  </si>
  <si>
    <t>2,500~11,000</t>
  </si>
  <si>
    <t>3,300~13,400</t>
  </si>
  <si>
    <t>3,300~14,300</t>
  </si>
  <si>
    <t>8,870~19,400</t>
  </si>
  <si>
    <t>6,850~27,000</t>
  </si>
  <si>
    <t>9,070~30,700</t>
  </si>
  <si>
    <t>9,300~38,800</t>
  </si>
  <si>
    <t>SEER</t>
  </si>
  <si>
    <t>EER</t>
  </si>
  <si>
    <t>Heating Rated Capacity  (47°F)</t>
  </si>
  <si>
    <t>Heating Rated Capacity  (17°F)</t>
  </si>
  <si>
    <t>Heating Maximum  Capacity  (17°F)</t>
  </si>
  <si>
    <t>Heating Maximum  Capacity  (5°F)</t>
  </si>
  <si>
    <t>Heating Cap. Range Min - Max</t>
  </si>
  <si>
    <t>5,000~12,200</t>
  </si>
  <si>
    <t>3,500~11,600</t>
  </si>
  <si>
    <t>5,000~15,200</t>
  </si>
  <si>
    <t>5,000~15,300</t>
  </si>
  <si>
    <t>8,400~19,500</t>
  </si>
  <si>
    <t>8,600~31,000</t>
  </si>
  <si>
    <t>8,600~34,800</t>
  </si>
  <si>
    <t>11,570~37,000</t>
  </si>
  <si>
    <t>HSPF</t>
  </si>
  <si>
    <t>COP (47°F)</t>
  </si>
  <si>
    <t>W/W</t>
  </si>
  <si>
    <t>COP (17°F)</t>
  </si>
  <si>
    <t>COP (5°F)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</si>
  <si>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</si>
  <si>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G38MARB-02SB</t>
  </si>
  <si>
    <t>SUBJECT TO CHANGE WITHOUT NOTICE</t>
  </si>
  <si>
    <t>Replaces: G38MARB-01SB</t>
  </si>
  <si>
    <t>Cassette</t>
  </si>
  <si>
    <t>Cooling System Tons</t>
  </si>
  <si>
    <t>2,850~11,100</t>
  </si>
  <si>
    <t>3,000~13,700</t>
  </si>
  <si>
    <t>5,600~17,000</t>
  </si>
  <si>
    <t>8,000~25,000</t>
  </si>
  <si>
    <t>1,800~12,500</t>
  </si>
  <si>
    <t>2,000~15,300</t>
  </si>
  <si>
    <t>8,700~21,000</t>
  </si>
  <si>
    <t>11,800~27,000</t>
  </si>
  <si>
    <t>Ducted</t>
  </si>
  <si>
    <t>2,400~12,500</t>
  </si>
  <si>
    <t>2,250~14,400</t>
  </si>
  <si>
    <t>6,500~18,800</t>
  </si>
  <si>
    <t>6,500~27,800</t>
  </si>
  <si>
    <t>1,700~15,600</t>
  </si>
  <si>
    <t>1,800~16,300</t>
  </si>
  <si>
    <t>8,900~22,000</t>
  </si>
  <si>
    <t>12,200~32,200</t>
  </si>
  <si>
    <t>Mix Match Ducted</t>
  </si>
  <si>
    <t>6,500~22,500</t>
  </si>
  <si>
    <t>9,000~23,500</t>
  </si>
  <si>
    <t>Console</t>
  </si>
  <si>
    <t>18K (208/230V)</t>
  </si>
  <si>
    <t>24K (208/230V)</t>
  </si>
  <si>
    <t>2,800~13,500</t>
  </si>
  <si>
    <t>7,800~19,900</t>
  </si>
  <si>
    <t>9,000~26,800</t>
  </si>
  <si>
    <t>2,350~15,700</t>
  </si>
  <si>
    <t>8,600~21,500</t>
  </si>
  <si>
    <t>12,500~30,500</t>
  </si>
  <si>
    <t>Air Handler</t>
  </si>
  <si>
    <t>30K (208/230V)</t>
  </si>
  <si>
    <t>36K (208/230V)</t>
  </si>
  <si>
    <t>NEEP</t>
  </si>
  <si>
    <t>MASSSAVE</t>
  </si>
  <si>
    <t>CCHP</t>
  </si>
  <si>
    <t>ASHP</t>
  </si>
  <si>
    <t>ASHP COLD CLIMATE</t>
  </si>
  <si>
    <t>6,800~20,000</t>
  </si>
  <si>
    <t>7,500~26,000</t>
  </si>
  <si>
    <t>9,500~31,200</t>
  </si>
  <si>
    <t>11,600~41,000</t>
  </si>
  <si>
    <t>Heating Rated Capacity (47°F)</t>
  </si>
  <si>
    <t>Heating Rated Capacity (17°F)</t>
  </si>
  <si>
    <t>Heating Maximum Capacity (17°F)</t>
  </si>
  <si>
    <t>Heating Maximum Capacity (5°F)</t>
  </si>
  <si>
    <t>5,800~21,000</t>
  </si>
  <si>
    <t>5,600~29,000</t>
  </si>
  <si>
    <t>12,000~32,000</t>
  </si>
  <si>
    <t>9,200~43,000</t>
  </si>
  <si>
    <t>FB4C Fan Coil</t>
  </si>
  <si>
    <t>FB4CNF018L</t>
  </si>
  <si>
    <t>FB4CNF024L</t>
  </si>
  <si>
    <t>FB4CNF030L</t>
  </si>
  <si>
    <t>FB4CNF036L</t>
  </si>
  <si>
    <t>Indoor Model 2</t>
  </si>
  <si>
    <t>FB4CNP018L</t>
  </si>
  <si>
    <t>FB4CNP024L</t>
  </si>
  <si>
    <t>FB4CNP030L</t>
  </si>
  <si>
    <t>FB4CNP036L</t>
  </si>
  <si>
    <t>Indoor Model Capacity</t>
  </si>
  <si>
    <t>7300~14800</t>
  </si>
  <si>
    <t>13900~21400</t>
  </si>
  <si>
    <t>11100~26400</t>
  </si>
  <si>
    <t>14200~32400</t>
  </si>
  <si>
    <t>13700~41500</t>
  </si>
  <si>
    <t>19/17</t>
  </si>
  <si>
    <t>15.5/15</t>
  </si>
  <si>
    <t>Heating Maximum Capacity  (5°F)</t>
  </si>
  <si>
    <t>5500~14700</t>
  </si>
  <si>
    <t>11500~20600</t>
  </si>
  <si>
    <t>11900~28600</t>
  </si>
  <si>
    <t>11000~31000</t>
  </si>
  <si>
    <t>10400~38800</t>
  </si>
  <si>
    <t>FMA4X Fan Coil</t>
  </si>
  <si>
    <t>FMA4X18**AL*</t>
  </si>
  <si>
    <t>FMA4X24**AL*</t>
  </si>
  <si>
    <t>FMA4X30**AL*</t>
  </si>
  <si>
    <t>FMA4X36**AL*</t>
  </si>
  <si>
    <t>7800~15700</t>
  </si>
  <si>
    <t>13800~21200</t>
  </si>
  <si>
    <t>11400~26900</t>
  </si>
  <si>
    <t>15000~33700</t>
  </si>
  <si>
    <t>14100~42200</t>
  </si>
  <si>
    <t>5700~14900</t>
  </si>
  <si>
    <t>11600~20900</t>
  </si>
  <si>
    <t>11400~31800</t>
  </si>
  <si>
    <t>10600~39700</t>
  </si>
  <si>
    <t>PF4M Fan Coil</t>
  </si>
  <si>
    <t>FX4DNF019L</t>
  </si>
  <si>
    <t>FX4DNF025L</t>
  </si>
  <si>
    <t>FX4DNF031L</t>
  </si>
  <si>
    <t>FX4DN(B,F)037L</t>
  </si>
  <si>
    <t>8100~16000</t>
  </si>
  <si>
    <t>14000~21800</t>
  </si>
  <si>
    <t>11400~27100</t>
  </si>
  <si>
    <t>14100~32100</t>
  </si>
  <si>
    <t>13900~42200</t>
  </si>
  <si>
    <t>5600~14600</t>
  </si>
  <si>
    <t>11400~20200</t>
  </si>
  <si>
    <t>11700~27700</t>
  </si>
  <si>
    <t>10800~30300</t>
  </si>
  <si>
    <t>9900~37500</t>
  </si>
  <si>
    <t>FV4C Fan Coil</t>
  </si>
  <si>
    <t>FV4CNF002L</t>
  </si>
  <si>
    <t>FV4CN(B,F)003L</t>
  </si>
  <si>
    <t>14100~21400</t>
  </si>
  <si>
    <t>14100~32400</t>
  </si>
  <si>
    <t>5500~14600</t>
  </si>
  <si>
    <t>11700~21000</t>
  </si>
  <si>
    <t>11400~31400</t>
  </si>
  <si>
    <t>FMC-FMU Fan Coil</t>
  </si>
  <si>
    <t>FM(C,U)4Z18**AL*</t>
  </si>
  <si>
    <t>FM(C,U)4Z24**AL*</t>
  </si>
  <si>
    <t>FM(C,U)4Z30**AL*</t>
  </si>
  <si>
    <t>FM(C,U)4Z36**AL*</t>
  </si>
  <si>
    <t>14100~21800</t>
  </si>
  <si>
    <t>11500~26900</t>
  </si>
  <si>
    <t>14500~32800</t>
  </si>
  <si>
    <t>14200~42200</t>
  </si>
  <si>
    <t>11800~28600</t>
  </si>
  <si>
    <t>11100~31400</t>
  </si>
  <si>
    <t>10500~39500</t>
  </si>
  <si>
    <t>Dimensions</t>
  </si>
  <si>
    <t>Width (W)</t>
  </si>
  <si>
    <t>30.12 (765)</t>
  </si>
  <si>
    <t>31.69 (805)</t>
  </si>
  <si>
    <t>35.04 (890)</t>
  </si>
  <si>
    <t>37.24 (946)</t>
  </si>
  <si>
    <t>Height (H)</t>
  </si>
  <si>
    <t>21.85 (555)</t>
  </si>
  <si>
    <t>21.81 (554)</t>
  </si>
  <si>
    <t>26.50 (673)</t>
  </si>
  <si>
    <t>31.89 (810)</t>
  </si>
  <si>
    <t>Depth (D)</t>
  </si>
  <si>
    <t>11.93 (303)</t>
  </si>
  <si>
    <t>12.99 (330)</t>
  </si>
  <si>
    <t>13.46 (342)</t>
  </si>
  <si>
    <t>16.14 (410)</t>
  </si>
  <si>
    <t>L1</t>
  </si>
  <si>
    <t>17.81 (452.40)</t>
  </si>
  <si>
    <t>20.1 (511)</t>
  </si>
  <si>
    <t>26.1 (663)</t>
  </si>
  <si>
    <t>26.49 (672.96)</t>
  </si>
  <si>
    <t>L2</t>
  </si>
  <si>
    <t>11.25 (285.76)</t>
  </si>
  <si>
    <t>12.5 (317.2)</t>
  </si>
  <si>
    <t>13.65 (346.674)</t>
  </si>
  <si>
    <t>15.85 (402.6)</t>
  </si>
  <si>
    <t>Operating Weight</t>
  </si>
  <si>
    <t>66.80 (30.3)</t>
  </si>
  <si>
    <t>63.71 (28.9)</t>
  </si>
  <si>
    <t>74.07 (33.6)</t>
  </si>
  <si>
    <t>73.63 (33.4)</t>
  </si>
  <si>
    <t>100.97 (45.8)</t>
  </si>
  <si>
    <t>134.48 (61)</t>
  </si>
  <si>
    <t>141.76 (64.3)</t>
  </si>
  <si>
    <t>150.13 (68.1)</t>
  </si>
  <si>
    <t>155.42 (70.5)</t>
  </si>
  <si>
    <t>Shipping Width</t>
  </si>
  <si>
    <t>34.92 (887)</t>
  </si>
  <si>
    <t>36.02 (915)</t>
  </si>
  <si>
    <t>39.17 (995)</t>
  </si>
  <si>
    <t>42.91 (1090)</t>
  </si>
  <si>
    <t>Shipping Height</t>
  </si>
  <si>
    <t>24.02 (610)</t>
  </si>
  <si>
    <t>24.21 (615)</t>
  </si>
  <si>
    <t>29.13 (740)</t>
  </si>
  <si>
    <t>34.84 (885)</t>
  </si>
  <si>
    <t>Shipping Depth</t>
  </si>
  <si>
    <t>13.27 (337)</t>
  </si>
  <si>
    <t>14.57 (370)</t>
  </si>
  <si>
    <t>15.67 (398)</t>
  </si>
  <si>
    <t>19.69 (500)</t>
  </si>
  <si>
    <t>Shipping Weight</t>
  </si>
  <si>
    <t>72.31 (32.8)</t>
  </si>
  <si>
    <t>69 (31.3)</t>
  </si>
  <si>
    <t>80.25 (36.4)</t>
  </si>
  <si>
    <t>79.37 (36)</t>
  </si>
  <si>
    <t>108.03 (49)</t>
  </si>
  <si>
    <t>144.40 (65.5)</t>
  </si>
  <si>
    <t>152.56 (69.2)</t>
  </si>
  <si>
    <t>158.95 (72.1)</t>
  </si>
  <si>
    <t>166.23 (75.4)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</si>
</sst>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25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9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3" fillId="0" borderId="0" applyNumberFormat="0" applyFill="0" applyBorder="0" applyAlignment="0" applyProtection="0"/>
    <xf numFmtId="0" fontId="1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43" fontId="9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2" fillId="0" borderId="0" xfId="2" applyFont="1"/>
    <xf numFmtId="0" fontId="3" fillId="2" borderId="0" xfId="2" applyFont="1" applyFill="1"/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right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2" xfId="2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right" vertical="center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0" xfId="2" applyFont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3" fontId="8" fillId="0" borderId="1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8" fillId="0" borderId="3" xfId="2" quotePrefix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4" xfId="2" applyFont="1" applyBorder="1" applyAlignment="1">
      <alignment horizontal="left" vertical="center"/>
    </xf>
    <xf numFmtId="0" fontId="4" fillId="3" borderId="5" xfId="2" applyFont="1" applyFill="1" applyBorder="1" applyAlignment="1" applyProtection="1">
      <alignment horizontal="center" vertical="center"/>
      <protection locked="0"/>
    </xf>
    <xf numFmtId="0" fontId="4" fillId="3" borderId="6" xfId="2" applyFont="1" applyFill="1" applyBorder="1" applyAlignment="1" applyProtection="1">
      <alignment horizontal="center" vertical="center"/>
      <protection locked="0"/>
    </xf>
    <xf numFmtId="0" fontId="6" fillId="0" borderId="4" xfId="2" applyFont="1" applyBorder="1" applyAlignment="1">
      <alignment horizontal="left" vertical="center" wrapText="1"/>
    </xf>
    <xf numFmtId="0" fontId="9" fillId="0" borderId="0" xfId="0" applyFont="1"/>
    <xf numFmtId="0" fontId="10" fillId="0" borderId="0" xfId="3" applyFont="1"/>
    <xf numFmtId="0" fontId="2" fillId="0" borderId="0" xfId="3" applyFont="1"/>
    <xf numFmtId="0" fontId="2" fillId="0" borderId="0" xfId="3" applyFont="1" applyAlignment="1">
      <alignment horizontal="center" vertical="center"/>
    </xf>
    <xf numFmtId="0" fontId="11" fillId="4" borderId="7" xfId="2" applyFont="1" applyFill="1" applyBorder="1" applyAlignment="1">
      <alignment horizontal="center" vertical="center"/>
    </xf>
    <xf numFmtId="0" fontId="11" fillId="4" borderId="8" xfId="2" applyFont="1" applyFill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2" fillId="0" borderId="9" xfId="2" applyFont="1" applyBorder="1" applyAlignment="1">
      <alignment horizontal="center" vertical="center"/>
    </xf>
    <xf numFmtId="0" fontId="9" fillId="0" borderId="3" xfId="2" applyFont="1" applyBorder="1" applyAlignment="1">
      <alignment vertical="center"/>
    </xf>
    <xf numFmtId="0" fontId="9" fillId="0" borderId="3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left" vertical="center"/>
    </xf>
    <xf numFmtId="0" fontId="16" fillId="0" borderId="3" xfId="4" applyFont="1" applyBorder="1" applyAlignment="1">
      <alignment horizontal="center" vertical="center" wrapText="1"/>
    </xf>
    <xf numFmtId="0" fontId="17" fillId="0" borderId="3" xfId="4" applyFont="1" applyBorder="1" applyAlignment="1">
      <alignment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3" xfId="5" applyFont="1" applyBorder="1" applyAlignment="1">
      <alignment vertical="center" wrapText="1"/>
    </xf>
    <xf numFmtId="0" fontId="18" fillId="0" borderId="1" xfId="5" applyFont="1" applyBorder="1" applyAlignment="1">
      <alignment horizontal="center" vertical="center" wrapText="1"/>
    </xf>
    <xf numFmtId="0" fontId="17" fillId="0" borderId="3" xfId="4" applyFont="1" applyBorder="1" applyAlignment="1">
      <alignment horizontal="left"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6" applyFont="1" applyBorder="1" applyAlignment="1">
      <alignment horizontal="center" vertical="center" wrapText="1"/>
    </xf>
    <xf numFmtId="0" fontId="13" fillId="0" borderId="0" xfId="2" applyFont="1"/>
    <xf numFmtId="0" fontId="16" fillId="0" borderId="0" xfId="3" applyFont="1"/>
    <xf numFmtId="0" fontId="1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20" fillId="0" borderId="3" xfId="3" applyFont="1" applyBorder="1" applyAlignment="1">
      <alignment horizontal="center" vertical="center" textRotation="90"/>
    </xf>
    <xf numFmtId="0" fontId="9" fillId="0" borderId="3" xfId="3" applyBorder="1" applyAlignment="1">
      <alignment vertical="center"/>
    </xf>
    <xf numFmtId="0" fontId="9" fillId="0" borderId="1" xfId="3" applyBorder="1" applyAlignment="1">
      <alignment horizontal="left" vertical="center"/>
    </xf>
    <xf numFmtId="0" fontId="9" fillId="0" borderId="2" xfId="3" applyBorder="1" applyAlignment="1">
      <alignment horizontal="left" vertical="center"/>
    </xf>
    <xf numFmtId="0" fontId="9" fillId="0" borderId="3" xfId="3" applyBorder="1" applyAlignment="1">
      <alignment horizontal="center" vertical="center"/>
    </xf>
    <xf numFmtId="0" fontId="9" fillId="0" borderId="3" xfId="3" applyBorder="1" applyAlignment="1">
      <alignment horizontal="left" vertical="center"/>
    </xf>
    <xf numFmtId="0" fontId="9" fillId="0" borderId="1" xfId="3" applyBorder="1" applyAlignment="1">
      <alignment vertical="center"/>
    </xf>
    <xf numFmtId="0" fontId="2" fillId="0" borderId="0" xfId="3" applyFont="1" applyAlignment="1">
      <alignment horizontal="center"/>
    </xf>
    <xf numFmtId="0" fontId="2" fillId="0" borderId="0" xfId="2" applyFont="1" applyAlignment="1">
      <alignment horizontal="right"/>
    </xf>
    <xf numFmtId="0" fontId="20" fillId="5" borderId="3" xfId="3" applyFont="1" applyFill="1" applyBorder="1" applyAlignment="1">
      <alignment horizontal="center" vertical="center" textRotation="90"/>
    </xf>
    <xf numFmtId="0" fontId="9" fillId="5" borderId="1" xfId="3" applyFill="1" applyBorder="1" applyAlignment="1">
      <alignment horizontal="left" vertical="center"/>
    </xf>
    <xf numFmtId="0" fontId="9" fillId="5" borderId="2" xfId="3" applyFill="1" applyBorder="1" applyAlignment="1">
      <alignment horizontal="left" vertical="center"/>
    </xf>
    <xf numFmtId="2" fontId="1" fillId="0" borderId="3" xfId="0" applyNumberFormat="1" applyFont="1" applyBorder="1" applyAlignment="1">
      <alignment horizontal="center"/>
    </xf>
    <xf numFmtId="0" fontId="9" fillId="5" borderId="3" xfId="3" applyFill="1" applyBorder="1" applyAlignment="1">
      <alignment vertical="center"/>
    </xf>
    <xf numFmtId="0" fontId="9" fillId="5" borderId="3" xfId="3" applyFill="1" applyBorder="1" applyAlignment="1">
      <alignment horizontal="center" vertical="center"/>
    </xf>
    <xf numFmtId="0" fontId="22" fillId="0" borderId="0" xfId="3" applyFont="1"/>
    <xf numFmtId="0" fontId="22" fillId="0" borderId="0" xfId="3" applyFont="1" applyAlignment="1">
      <alignment horizontal="center"/>
    </xf>
    <xf numFmtId="0" fontId="1" fillId="0" borderId="0" xfId="3" applyFont="1" applyAlignment="1">
      <alignment horizontal="center" vertical="center"/>
    </xf>
    <xf numFmtId="164" fontId="1" fillId="0" borderId="3" xfId="0" applyNumberFormat="1" applyFont="1" applyBorder="1" applyAlignment="1">
      <alignment horizontal="center"/>
    </xf>
    <xf numFmtId="0" fontId="13" fillId="0" borderId="0" xfId="3" applyFont="1" applyAlignment="1">
      <alignment horizontal="center" vertical="center" textRotation="90"/>
    </xf>
    <xf numFmtId="0" fontId="9" fillId="0" borderId="0" xfId="3" applyAlignment="1">
      <alignment vertical="center"/>
    </xf>
    <xf numFmtId="0" fontId="9" fillId="0" borderId="0" xfId="3" applyAlignment="1">
      <alignment horizontal="center" vertical="center"/>
    </xf>
    <xf numFmtId="0" fontId="1" fillId="0" borderId="3" xfId="3" applyFont="1" applyBorder="1"/>
    <xf numFmtId="1" fontId="19" fillId="0" borderId="3" xfId="7" quotePrefix="1" applyNumberFormat="1" applyFont="1" applyBorder="1" applyAlignment="1">
      <alignment horizontal="center" vertical="center"/>
    </xf>
    <xf numFmtId="164" fontId="19" fillId="0" borderId="3" xfId="3" quotePrefix="1" applyNumberFormat="1" applyFont="1" applyBorder="1" applyAlignment="1">
      <alignment horizontal="center" vertical="center"/>
    </xf>
    <xf numFmtId="3" fontId="19" fillId="0" borderId="3" xfId="0" applyNumberFormat="1" applyFont="1" applyBorder="1" applyAlignment="1">
      <alignment horizontal="center" vertical="center"/>
    </xf>
    <xf numFmtId="164" fontId="15" fillId="0" borderId="3" xfId="8" applyNumberForma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2" fontId="15" fillId="0" borderId="3" xfId="8" applyNumberFormat="1" applyBorder="1" applyAlignment="1">
      <alignment horizontal="center" vertical="center"/>
    </xf>
    <xf numFmtId="0" fontId="22" fillId="0" borderId="0" xfId="2" applyFont="1"/>
    <xf numFmtId="0" fontId="22" fillId="0" borderId="0" xfId="2" applyFont="1" applyAlignment="1">
      <alignment horizontal="center"/>
    </xf>
    <xf numFmtId="0" fontId="1" fillId="0" borderId="0" xfId="2" applyAlignment="1">
      <alignment horizontal="center" vertical="center"/>
    </xf>
    <xf numFmtId="0" fontId="24" fillId="0" borderId="1" xfId="1" applyFont="1" applyBorder="1" applyAlignment="1">
      <alignment horizontal="left" vertical="center"/>
    </xf>
    <xf numFmtId="0" fontId="24" fillId="0" borderId="2" xfId="1" applyFont="1" applyBorder="1" applyAlignment="1">
      <alignment horizontal="left" vertical="center"/>
    </xf>
    <xf numFmtId="3" fontId="19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/>
    </xf>
    <xf numFmtId="164" fontId="15" fillId="0" borderId="3" xfId="9" applyNumberFormat="1" applyBorder="1" applyAlignment="1">
      <alignment horizontal="center" vertical="center"/>
    </xf>
    <xf numFmtId="3" fontId="1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2" fontId="15" fillId="0" borderId="3" xfId="9" applyNumberFormat="1" applyBorder="1" applyAlignment="1">
      <alignment horizontal="center" vertical="center"/>
    </xf>
    <xf numFmtId="0" fontId="19" fillId="0" borderId="3" xfId="2" quotePrefix="1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3" fontId="19" fillId="0" borderId="3" xfId="10" applyNumberFormat="1" applyFont="1" applyFill="1" applyBorder="1" applyAlignment="1">
      <alignment horizontal="center"/>
    </xf>
    <xf numFmtId="37" fontId="19" fillId="0" borderId="3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164" fontId="19" fillId="0" borderId="3" xfId="0" quotePrefix="1" applyNumberFormat="1" applyFont="1" applyBorder="1" applyAlignment="1">
      <alignment horizontal="center"/>
    </xf>
    <xf numFmtId="2" fontId="19" fillId="0" borderId="3" xfId="0" applyNumberFormat="1" applyFont="1" applyBorder="1" applyAlignment="1">
      <alignment horizontal="center"/>
    </xf>
    <xf numFmtId="3" fontId="9" fillId="0" borderId="3" xfId="3" applyNumberForma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/>
    </xf>
    <xf numFmtId="164" fontId="19" fillId="0" borderId="3" xfId="6" applyNumberFormat="1" applyFont="1" applyBorder="1" applyAlignment="1">
      <alignment horizontal="center" vertical="center" wrapText="1"/>
    </xf>
    <xf numFmtId="164" fontId="1" fillId="0" borderId="3" xfId="2" applyNumberFormat="1" applyBorder="1" applyAlignment="1">
      <alignment horizontal="center" vertical="center"/>
    </xf>
  </cellXfs>
  <cellStyles count="11">
    <cellStyle name="Comma 2 2 2" xfId="10" xr:uid="{D3DFCE57-1D01-4691-A81F-1D4E5B66185F}"/>
    <cellStyle name="Hyperlink" xfId="1" builtinId="8"/>
    <cellStyle name="Normal" xfId="0" builtinId="0"/>
    <cellStyle name="Normal 10 2 2 2 3" xfId="5" xr:uid="{278CF2BE-9510-4B70-9CF9-B370AC3C5459}"/>
    <cellStyle name="Normal 10 2 2 2 4" xfId="4" xr:uid="{01DCCCAE-5582-4449-BF07-AB5796E80189}"/>
    <cellStyle name="Normal 10 3 17" xfId="8" xr:uid="{D4A2D71E-C7C6-4B2A-AFCE-AA8CF7AA690C}"/>
    <cellStyle name="Normal 10 3 17 3" xfId="9" xr:uid="{79FB4DDF-05EA-49B2-A962-91DC721095B1}"/>
    <cellStyle name="Normal 2 15" xfId="3" xr:uid="{FFCD1748-34CB-4E65-B12F-688A5EDD44C0}"/>
    <cellStyle name="Normal 2 2" xfId="7" xr:uid="{7E8C2AB2-A68A-4ADD-91BC-D93BC72CB7AF}"/>
    <cellStyle name="Normal 3" xfId="2" xr:uid="{2C745E4E-0F48-40A0-A370-B8FE0E5B6AAF}"/>
    <cellStyle name="Normal 4 2 3 15" xfId="6" xr:uid="{BB5B7ACD-B8BA-4D20-89A1-82DC40CAE080}"/>
  </cellStyles>
  <dxfs count="24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35799</xdr:colOff>
      <xdr:row>11</xdr:row>
      <xdr:rowOff>156883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879BFA99-A4D0-4A80-8339-88CD07890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912099" y="2195233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1880042</xdr:colOff>
      <xdr:row>304</xdr:row>
      <xdr:rowOff>134471</xdr:rowOff>
    </xdr:from>
    <xdr:ext cx="8737535" cy="3043325"/>
    <xdr:pic>
      <xdr:nvPicPr>
        <xdr:cNvPr id="3" name="Picture 2">
          <a:extLst>
            <a:ext uri="{FF2B5EF4-FFF2-40B4-BE49-F238E27FC236}">
              <a16:creationId xmlns:a16="http://schemas.microsoft.com/office/drawing/2014/main" id="{C1A30213-5D3B-40B7-B2FD-C9898B78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6342" y="53150621"/>
          <a:ext cx="8737535" cy="3043325"/>
        </a:xfrm>
        <a:prstGeom prst="rect">
          <a:avLst/>
        </a:prstGeom>
      </xdr:spPr>
    </xdr:pic>
    <xdr:clientData/>
  </xdr:oneCellAnchor>
  <xdr:oneCellAnchor>
    <xdr:from>
      <xdr:col>6</xdr:col>
      <xdr:colOff>667244</xdr:colOff>
      <xdr:row>397</xdr:row>
      <xdr:rowOff>22759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5498CF39-1391-4EB0-AE5F-FF77134C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49044" y="67526434"/>
          <a:ext cx="945922" cy="427687"/>
        </a:xfrm>
        <a:prstGeom prst="rect">
          <a:avLst/>
        </a:prstGeom>
      </xdr:spPr>
    </xdr:pic>
    <xdr:clientData/>
  </xdr:oneCellAnchor>
  <xdr:oneCellAnchor>
    <xdr:from>
      <xdr:col>5</xdr:col>
      <xdr:colOff>60325</xdr:colOff>
      <xdr:row>395</xdr:row>
      <xdr:rowOff>148078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8FC95C75-8CC6-41D1-8586-5E13FF79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67346953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raiheatingcoolingincentive.ca/site/program_requirements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ontractors.efficiencyvermont.com/programs/heating-cooling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masssave.com/en/saving/residential-rebates/electric-heating-and-cooling/" TargetMode="External"/><Relationship Id="rId4" Type="http://schemas.openxmlformats.org/officeDocument/2006/relationships/hyperlink" Target="http://www.hraiheatingcoolingincentive.ca/site/program_requiremen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C5B20-1595-4AAA-ACAF-C928099628F3}">
  <sheetPr>
    <tabColor rgb="FF00B0F0"/>
    <pageSetUpPr fitToPage="1"/>
  </sheetPr>
  <dimension ref="A1:Q414"/>
  <sheetViews>
    <sheetView showGridLines="0" tabSelected="1" view="pageLayout" zoomScale="70" zoomScaleNormal="100" zoomScalePageLayoutView="70" workbookViewId="0">
      <selection activeCell="G26" sqref="G26:H26"/>
    </sheetView>
  </sheetViews>
  <sheetFormatPr defaultColWidth="10" defaultRowHeight="12" outlineLevelRow="2" x14ac:dyDescent="0.2"/>
  <cols>
    <col min="1" max="1" width="12.42578125" style="4" customWidth="1"/>
    <col min="2" max="2" width="28.140625" style="4" customWidth="1"/>
    <col min="3" max="3" width="8" style="6" bestFit="1" customWidth="1"/>
    <col min="4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 t="s">
        <v>12</v>
      </c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 t="s">
        <v>14</v>
      </c>
      <c r="H16" s="24" t="s">
        <v>15</v>
      </c>
      <c r="I16" s="10"/>
      <c r="J16" s="20"/>
      <c r="K16" s="20"/>
      <c r="L16" s="20"/>
    </row>
    <row r="17" spans="1:17" ht="15" x14ac:dyDescent="0.2">
      <c r="A17" s="8"/>
      <c r="B17" s="8"/>
      <c r="C17" s="9"/>
      <c r="D17" s="10"/>
      <c r="E17" s="10"/>
      <c r="F17" s="21" t="s">
        <v>16</v>
      </c>
      <c r="G17" s="22" t="s">
        <v>16</v>
      </c>
      <c r="H17" s="25" t="s">
        <v>17</v>
      </c>
      <c r="I17" s="10"/>
      <c r="J17" s="20"/>
      <c r="K17" s="20"/>
      <c r="L17" s="20"/>
    </row>
    <row r="18" spans="1:17" ht="15" x14ac:dyDescent="0.2">
      <c r="A18" s="8"/>
      <c r="B18" s="8"/>
      <c r="C18" s="9"/>
      <c r="D18" s="10"/>
      <c r="E18" s="10"/>
      <c r="F18" s="21" t="s">
        <v>18</v>
      </c>
      <c r="G18" s="22" t="s">
        <v>18</v>
      </c>
      <c r="H18" s="25" t="s">
        <v>19</v>
      </c>
      <c r="I18" s="10"/>
      <c r="J18" s="20"/>
      <c r="K18" s="20"/>
      <c r="L18" s="20"/>
    </row>
    <row r="19" spans="1:17" ht="15" x14ac:dyDescent="0.2">
      <c r="A19" s="8"/>
      <c r="B19" s="8"/>
      <c r="C19" s="9"/>
      <c r="D19" s="10"/>
      <c r="E19" s="10"/>
      <c r="F19" s="21" t="s">
        <v>20</v>
      </c>
      <c r="G19" s="22" t="s">
        <v>20</v>
      </c>
      <c r="H19" s="25" t="s">
        <v>21</v>
      </c>
      <c r="I19" s="10"/>
      <c r="J19" s="20"/>
      <c r="K19" s="20"/>
      <c r="L19" s="20"/>
    </row>
    <row r="20" spans="1:17" ht="15" x14ac:dyDescent="0.2">
      <c r="A20" s="8"/>
      <c r="B20" s="8"/>
      <c r="C20" s="9"/>
      <c r="D20" s="10"/>
      <c r="E20" s="10"/>
      <c r="F20" s="21" t="s">
        <v>22</v>
      </c>
      <c r="G20" s="22" t="s">
        <v>22</v>
      </c>
      <c r="H20" s="25" t="s">
        <v>23</v>
      </c>
      <c r="I20" s="10"/>
      <c r="J20" s="20"/>
      <c r="K20" s="20"/>
      <c r="L20" s="20"/>
    </row>
    <row r="21" spans="1:17" ht="15" x14ac:dyDescent="0.2">
      <c r="A21" s="8"/>
      <c r="B21" s="8"/>
      <c r="C21" s="9"/>
      <c r="D21" s="10"/>
      <c r="E21" s="10"/>
      <c r="F21" s="21" t="s">
        <v>24</v>
      </c>
      <c r="G21" s="22" t="s">
        <v>24</v>
      </c>
      <c r="H21" s="25" t="s">
        <v>25</v>
      </c>
      <c r="I21" s="10"/>
      <c r="J21" s="20"/>
      <c r="K21" s="20"/>
      <c r="L21" s="20"/>
    </row>
    <row r="22" spans="1:17" ht="15" x14ac:dyDescent="0.2">
      <c r="A22" s="8"/>
      <c r="B22" s="8"/>
      <c r="C22" s="9"/>
      <c r="D22" s="10"/>
      <c r="E22" s="10"/>
      <c r="F22" s="21" t="s">
        <v>26</v>
      </c>
      <c r="G22" s="22" t="s">
        <v>26</v>
      </c>
      <c r="H22" s="25" t="s">
        <v>27</v>
      </c>
      <c r="I22" s="10"/>
      <c r="J22" s="20"/>
      <c r="K22" s="20"/>
      <c r="L22" s="20"/>
    </row>
    <row r="23" spans="1:17" ht="15.75" thickBot="1" x14ac:dyDescent="0.25">
      <c r="A23" s="8"/>
      <c r="B23" s="8"/>
      <c r="C23" s="9"/>
      <c r="D23" s="10"/>
      <c r="E23" s="10"/>
      <c r="F23" s="10"/>
      <c r="G23" s="10"/>
      <c r="H23" s="10"/>
      <c r="I23" s="10"/>
      <c r="J23" s="20"/>
      <c r="K23" s="20"/>
      <c r="L23" s="20"/>
    </row>
    <row r="24" spans="1:17" ht="15.75" thickBot="1" x14ac:dyDescent="0.25">
      <c r="A24" s="8"/>
      <c r="B24" s="8"/>
      <c r="C24" s="9"/>
      <c r="D24" s="10"/>
      <c r="E24" s="10"/>
      <c r="F24" s="26" t="s">
        <v>28</v>
      </c>
      <c r="G24" s="26"/>
      <c r="H24" s="26"/>
      <c r="I24" s="10"/>
      <c r="J24" s="20"/>
      <c r="K24" s="20"/>
      <c r="L24" s="20"/>
    </row>
    <row r="25" spans="1:17" ht="15.75" thickBot="1" x14ac:dyDescent="0.25">
      <c r="A25" s="8"/>
      <c r="C25" s="9"/>
      <c r="D25" s="10"/>
      <c r="E25" s="10"/>
      <c r="F25" s="27" t="s">
        <v>29</v>
      </c>
      <c r="G25" s="28" t="s">
        <v>21</v>
      </c>
      <c r="H25" s="29"/>
      <c r="I25" s="10"/>
      <c r="J25" s="20"/>
      <c r="K25" s="20"/>
      <c r="L25" s="20"/>
    </row>
    <row r="26" spans="1:17" ht="30.75" thickBot="1" x14ac:dyDescent="0.25">
      <c r="A26" s="8"/>
      <c r="B26" s="8"/>
      <c r="C26" s="9"/>
      <c r="D26" s="10"/>
      <c r="E26" s="10"/>
      <c r="F26" s="30" t="s">
        <v>30</v>
      </c>
      <c r="G26" s="28" t="s">
        <v>31</v>
      </c>
      <c r="H26" s="29"/>
      <c r="I26" s="10"/>
      <c r="J26" s="20"/>
      <c r="K26" s="20"/>
      <c r="L26" s="20"/>
    </row>
    <row r="27" spans="1:17" ht="15" x14ac:dyDescent="0.2">
      <c r="A27" s="8"/>
      <c r="B27" s="8"/>
      <c r="C27" s="9"/>
      <c r="D27" s="10"/>
      <c r="E27" s="10"/>
      <c r="F27" s="10"/>
      <c r="G27" s="10"/>
      <c r="H27" s="10"/>
      <c r="I27" s="10"/>
      <c r="J27" s="20"/>
      <c r="K27" s="20"/>
      <c r="L27" s="20"/>
    </row>
    <row r="28" spans="1:17" ht="15" x14ac:dyDescent="0.2">
      <c r="A28" s="8"/>
      <c r="B28" s="31" t="s">
        <v>32</v>
      </c>
      <c r="C28" s="9"/>
      <c r="D28" s="10"/>
      <c r="E28" s="10"/>
      <c r="F28" s="10"/>
      <c r="G28" s="10"/>
      <c r="H28" s="10"/>
      <c r="I28" s="10"/>
      <c r="J28" s="20"/>
      <c r="K28" s="20"/>
      <c r="L28" s="20"/>
    </row>
    <row r="29" spans="1:17" ht="15" x14ac:dyDescent="0.2">
      <c r="A29" s="8"/>
      <c r="C29" s="9"/>
      <c r="D29" s="10"/>
      <c r="E29" s="10"/>
      <c r="F29" s="10"/>
      <c r="G29" s="10"/>
      <c r="H29" s="10"/>
      <c r="I29" s="10"/>
      <c r="J29" s="20"/>
      <c r="K29" s="20"/>
      <c r="L29" s="20"/>
    </row>
    <row r="30" spans="1:17" s="34" customFormat="1" ht="20.25" x14ac:dyDescent="0.3">
      <c r="A30" s="32" t="s">
        <v>33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</row>
    <row r="31" spans="1:17" x14ac:dyDescent="0.2">
      <c r="A31" s="35" t="s">
        <v>34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</row>
    <row r="32" spans="1:17" ht="14.25" x14ac:dyDescent="0.2">
      <c r="A32" s="37" t="s">
        <v>35</v>
      </c>
      <c r="B32" s="38" t="s">
        <v>36</v>
      </c>
      <c r="C32" s="38"/>
      <c r="D32" s="39" t="s">
        <v>11</v>
      </c>
      <c r="E32" s="39" t="s">
        <v>13</v>
      </c>
      <c r="F32" s="39" t="s">
        <v>15</v>
      </c>
      <c r="G32" s="39" t="s">
        <v>17</v>
      </c>
      <c r="H32" s="39" t="s">
        <v>19</v>
      </c>
      <c r="I32" s="39" t="s">
        <v>21</v>
      </c>
      <c r="J32" s="39" t="s">
        <v>23</v>
      </c>
      <c r="K32" s="39" t="s">
        <v>25</v>
      </c>
      <c r="L32" s="39" t="s">
        <v>27</v>
      </c>
    </row>
    <row r="33" spans="1:12" ht="14.25" x14ac:dyDescent="0.2">
      <c r="A33" s="40" t="s">
        <v>37</v>
      </c>
      <c r="B33" s="41" t="s">
        <v>38</v>
      </c>
      <c r="C33" s="42" t="s">
        <v>39</v>
      </c>
      <c r="D33" s="39" t="s">
        <v>40</v>
      </c>
      <c r="E33" s="39" t="s">
        <v>41</v>
      </c>
      <c r="F33" s="39" t="s">
        <v>41</v>
      </c>
      <c r="G33" s="39" t="s">
        <v>41</v>
      </c>
      <c r="H33" s="39" t="s">
        <v>41</v>
      </c>
      <c r="I33" s="39" t="s">
        <v>41</v>
      </c>
      <c r="J33" s="39" t="s">
        <v>41</v>
      </c>
      <c r="K33" s="39" t="s">
        <v>41</v>
      </c>
      <c r="L33" s="39" t="s">
        <v>41</v>
      </c>
    </row>
    <row r="34" spans="1:12" ht="14.25" x14ac:dyDescent="0.2">
      <c r="A34" s="43"/>
      <c r="B34" s="41" t="s">
        <v>42</v>
      </c>
      <c r="C34" s="42" t="s">
        <v>43</v>
      </c>
      <c r="D34" s="39">
        <v>19</v>
      </c>
      <c r="E34" s="39">
        <v>13</v>
      </c>
      <c r="F34" s="39">
        <v>15</v>
      </c>
      <c r="G34" s="39">
        <v>15</v>
      </c>
      <c r="H34" s="39">
        <v>16</v>
      </c>
      <c r="I34" s="39">
        <v>25</v>
      </c>
      <c r="J34" s="39">
        <v>23</v>
      </c>
      <c r="K34" s="39">
        <v>28</v>
      </c>
      <c r="L34" s="39">
        <v>30</v>
      </c>
    </row>
    <row r="35" spans="1:12" ht="14.25" x14ac:dyDescent="0.2">
      <c r="A35" s="43"/>
      <c r="B35" s="41" t="s">
        <v>44</v>
      </c>
      <c r="C35" s="42" t="s">
        <v>43</v>
      </c>
      <c r="D35" s="39">
        <v>20</v>
      </c>
      <c r="E35" s="39">
        <v>15</v>
      </c>
      <c r="F35" s="39">
        <v>15</v>
      </c>
      <c r="G35" s="39">
        <v>15</v>
      </c>
      <c r="H35" s="39">
        <v>20</v>
      </c>
      <c r="I35" s="39">
        <v>30</v>
      </c>
      <c r="J35" s="39">
        <v>25</v>
      </c>
      <c r="K35" s="39">
        <v>30</v>
      </c>
      <c r="L35" s="39">
        <v>35</v>
      </c>
    </row>
    <row r="36" spans="1:12" ht="14.25" x14ac:dyDescent="0.2">
      <c r="A36" s="43"/>
      <c r="B36" s="41" t="s">
        <v>45</v>
      </c>
      <c r="C36" s="42" t="s">
        <v>43</v>
      </c>
      <c r="D36" s="39">
        <v>25</v>
      </c>
      <c r="E36" s="39">
        <v>15</v>
      </c>
      <c r="F36" s="39">
        <v>15</v>
      </c>
      <c r="G36" s="39">
        <v>15</v>
      </c>
      <c r="H36" s="39">
        <v>25</v>
      </c>
      <c r="I36" s="39">
        <v>35</v>
      </c>
      <c r="J36" s="39">
        <v>30</v>
      </c>
      <c r="K36" s="39">
        <v>35</v>
      </c>
      <c r="L36" s="39">
        <v>45</v>
      </c>
    </row>
    <row r="37" spans="1:12" ht="14.25" x14ac:dyDescent="0.2">
      <c r="A37" s="44"/>
      <c r="B37" s="45" t="s">
        <v>46</v>
      </c>
      <c r="C37" s="42" t="s">
        <v>47</v>
      </c>
      <c r="D37" s="39">
        <v>2.4</v>
      </c>
      <c r="E37" s="39">
        <v>2.4</v>
      </c>
      <c r="F37" s="39">
        <v>2.4</v>
      </c>
      <c r="G37" s="39">
        <v>2.4</v>
      </c>
      <c r="H37" s="39">
        <v>2.4</v>
      </c>
      <c r="I37" s="39">
        <v>2.4</v>
      </c>
      <c r="J37" s="39">
        <v>2.4</v>
      </c>
      <c r="K37" s="39">
        <v>2.4</v>
      </c>
      <c r="L37" s="39">
        <v>2.4</v>
      </c>
    </row>
    <row r="38" spans="1:12" ht="14.25" x14ac:dyDescent="0.2">
      <c r="A38" s="46" t="s">
        <v>48</v>
      </c>
      <c r="B38" s="41" t="s">
        <v>49</v>
      </c>
      <c r="C38" s="42" t="s">
        <v>50</v>
      </c>
      <c r="D38" s="39" t="s">
        <v>51</v>
      </c>
      <c r="E38" s="39" t="s">
        <v>51</v>
      </c>
      <c r="F38" s="39" t="s">
        <v>51</v>
      </c>
      <c r="G38" s="39" t="s">
        <v>51</v>
      </c>
      <c r="H38" s="39" t="s">
        <v>51</v>
      </c>
      <c r="I38" s="39" t="s">
        <v>51</v>
      </c>
      <c r="J38" s="39" t="s">
        <v>51</v>
      </c>
      <c r="K38" s="39" t="s">
        <v>51</v>
      </c>
      <c r="L38" s="39" t="s">
        <v>51</v>
      </c>
    </row>
    <row r="39" spans="1:12" ht="14.25" x14ac:dyDescent="0.2">
      <c r="A39" s="46"/>
      <c r="B39" s="47" t="s">
        <v>52</v>
      </c>
      <c r="C39" s="42" t="s">
        <v>50</v>
      </c>
      <c r="D39" s="39" t="s">
        <v>53</v>
      </c>
      <c r="E39" s="39" t="s">
        <v>53</v>
      </c>
      <c r="F39" s="39" t="s">
        <v>53</v>
      </c>
      <c r="G39" s="39" t="s">
        <v>53</v>
      </c>
      <c r="H39" s="39" t="s">
        <v>53</v>
      </c>
      <c r="I39" s="39" t="s">
        <v>53</v>
      </c>
      <c r="J39" s="39" t="s">
        <v>53</v>
      </c>
      <c r="K39" s="39" t="s">
        <v>53</v>
      </c>
      <c r="L39" s="39" t="s">
        <v>53</v>
      </c>
    </row>
    <row r="40" spans="1:12" ht="14.25" x14ac:dyDescent="0.2">
      <c r="A40" s="46" t="s">
        <v>54</v>
      </c>
      <c r="B40" s="41" t="s">
        <v>55</v>
      </c>
      <c r="C40" s="42" t="s">
        <v>56</v>
      </c>
      <c r="D40" s="39" t="s">
        <v>57</v>
      </c>
      <c r="E40" s="39" t="s">
        <v>57</v>
      </c>
      <c r="F40" s="39" t="s">
        <v>57</v>
      </c>
      <c r="G40" s="39" t="s">
        <v>57</v>
      </c>
      <c r="H40" s="39" t="s">
        <v>58</v>
      </c>
      <c r="I40" s="39" t="s">
        <v>59</v>
      </c>
      <c r="J40" s="39" t="s">
        <v>59</v>
      </c>
      <c r="K40" s="39" t="s">
        <v>60</v>
      </c>
      <c r="L40" s="39" t="s">
        <v>60</v>
      </c>
    </row>
    <row r="41" spans="1:12" ht="14.25" x14ac:dyDescent="0.2">
      <c r="A41" s="46"/>
      <c r="B41" s="41" t="s">
        <v>61</v>
      </c>
      <c r="C41" s="42" t="s">
        <v>56</v>
      </c>
      <c r="D41" s="39" t="s">
        <v>62</v>
      </c>
      <c r="E41" s="39" t="s">
        <v>62</v>
      </c>
      <c r="F41" s="39" t="s">
        <v>62</v>
      </c>
      <c r="G41" s="39" t="s">
        <v>62</v>
      </c>
      <c r="H41" s="39" t="s">
        <v>63</v>
      </c>
      <c r="I41" s="39" t="s">
        <v>57</v>
      </c>
      <c r="J41" s="39" t="s">
        <v>57</v>
      </c>
      <c r="K41" s="39" t="s">
        <v>58</v>
      </c>
      <c r="L41" s="39" t="s">
        <v>58</v>
      </c>
    </row>
    <row r="42" spans="1:12" ht="14.25" x14ac:dyDescent="0.2">
      <c r="A42" s="46"/>
      <c r="B42" s="41" t="s">
        <v>64</v>
      </c>
      <c r="C42" s="42" t="s">
        <v>65</v>
      </c>
      <c r="D42" s="39" t="s">
        <v>66</v>
      </c>
      <c r="E42" s="39" t="s">
        <v>66</v>
      </c>
      <c r="F42" s="39" t="s">
        <v>66</v>
      </c>
      <c r="G42" s="39" t="s">
        <v>66</v>
      </c>
      <c r="H42" s="39" t="s">
        <v>66</v>
      </c>
      <c r="I42" s="39" t="s">
        <v>67</v>
      </c>
      <c r="J42" s="39" t="s">
        <v>67</v>
      </c>
      <c r="K42" s="39" t="s">
        <v>67</v>
      </c>
      <c r="L42" s="39" t="s">
        <v>67</v>
      </c>
    </row>
    <row r="43" spans="1:12" ht="14.25" x14ac:dyDescent="0.2">
      <c r="A43" s="46"/>
      <c r="B43" s="41" t="s">
        <v>68</v>
      </c>
      <c r="C43" s="42" t="s">
        <v>65</v>
      </c>
      <c r="D43" s="39" t="s">
        <v>69</v>
      </c>
      <c r="E43" s="39" t="s">
        <v>67</v>
      </c>
      <c r="F43" s="39" t="s">
        <v>67</v>
      </c>
      <c r="G43" s="39" t="s">
        <v>69</v>
      </c>
      <c r="H43" s="39" t="s">
        <v>69</v>
      </c>
      <c r="I43" s="39" t="s">
        <v>70</v>
      </c>
      <c r="J43" s="39" t="s">
        <v>70</v>
      </c>
      <c r="K43" s="39" t="s">
        <v>70</v>
      </c>
      <c r="L43" s="39" t="s">
        <v>70</v>
      </c>
    </row>
    <row r="44" spans="1:12" ht="14.25" outlineLevel="1" x14ac:dyDescent="0.2">
      <c r="A44" s="48" t="s">
        <v>71</v>
      </c>
      <c r="B44" s="38" t="s">
        <v>72</v>
      </c>
      <c r="C44" s="38"/>
      <c r="D44" s="39" t="s">
        <v>73</v>
      </c>
      <c r="E44" s="39" t="s">
        <v>73</v>
      </c>
      <c r="F44" s="39" t="s">
        <v>73</v>
      </c>
      <c r="G44" s="39" t="s">
        <v>73</v>
      </c>
      <c r="H44" s="39" t="s">
        <v>73</v>
      </c>
      <c r="I44" s="39" t="s">
        <v>73</v>
      </c>
      <c r="J44" s="39" t="s">
        <v>73</v>
      </c>
      <c r="K44" s="39" t="s">
        <v>73</v>
      </c>
      <c r="L44" s="39" t="s">
        <v>73</v>
      </c>
    </row>
    <row r="45" spans="1:12" ht="14.25" outlineLevel="1" x14ac:dyDescent="0.2">
      <c r="A45" s="48"/>
      <c r="B45" s="49" t="s">
        <v>74</v>
      </c>
      <c r="C45" s="50" t="s">
        <v>75</v>
      </c>
      <c r="D45" s="39" t="s">
        <v>76</v>
      </c>
      <c r="E45" s="39" t="s">
        <v>77</v>
      </c>
      <c r="F45" s="39" t="s">
        <v>78</v>
      </c>
      <c r="G45" s="39" t="s">
        <v>78</v>
      </c>
      <c r="H45" s="39" t="s">
        <v>79</v>
      </c>
      <c r="I45" s="39" t="s">
        <v>80</v>
      </c>
      <c r="J45" s="39" t="s">
        <v>81</v>
      </c>
      <c r="K45" s="39" t="s">
        <v>82</v>
      </c>
      <c r="L45" s="39" t="s">
        <v>83</v>
      </c>
    </row>
    <row r="46" spans="1:12" ht="28.5" outlineLevel="1" x14ac:dyDescent="0.2">
      <c r="A46" s="48"/>
      <c r="B46" s="51" t="s">
        <v>84</v>
      </c>
      <c r="C46" s="52" t="s">
        <v>85</v>
      </c>
      <c r="D46" s="39" t="s">
        <v>86</v>
      </c>
      <c r="E46" s="39" t="s">
        <v>86</v>
      </c>
      <c r="F46" s="39" t="s">
        <v>86</v>
      </c>
      <c r="G46" s="39" t="s">
        <v>86</v>
      </c>
      <c r="H46" s="39" t="s">
        <v>86</v>
      </c>
      <c r="I46" s="39" t="s">
        <v>87</v>
      </c>
      <c r="J46" s="39" t="s">
        <v>87</v>
      </c>
      <c r="K46" s="39" t="s">
        <v>87</v>
      </c>
      <c r="L46" s="39" t="s">
        <v>87</v>
      </c>
    </row>
    <row r="47" spans="1:12" ht="14.25" outlineLevel="1" x14ac:dyDescent="0.2">
      <c r="A47" s="48"/>
      <c r="B47" s="38" t="s">
        <v>88</v>
      </c>
      <c r="C47" s="38"/>
      <c r="D47" s="39" t="s">
        <v>89</v>
      </c>
      <c r="E47" s="39" t="s">
        <v>89</v>
      </c>
      <c r="F47" s="39" t="s">
        <v>89</v>
      </c>
      <c r="G47" s="39" t="s">
        <v>89</v>
      </c>
      <c r="H47" s="39" t="s">
        <v>89</v>
      </c>
      <c r="I47" s="39" t="s">
        <v>89</v>
      </c>
      <c r="J47" s="39" t="s">
        <v>89</v>
      </c>
      <c r="K47" s="39" t="s">
        <v>89</v>
      </c>
      <c r="L47" s="39" t="s">
        <v>89</v>
      </c>
    </row>
    <row r="48" spans="1:12" ht="14.25" outlineLevel="1" x14ac:dyDescent="0.2">
      <c r="A48" s="48" t="s">
        <v>90</v>
      </c>
      <c r="B48" s="49" t="s">
        <v>91</v>
      </c>
      <c r="C48" s="50" t="s">
        <v>92</v>
      </c>
      <c r="D48" s="39">
        <v>4.04</v>
      </c>
      <c r="E48" s="39">
        <v>4.04</v>
      </c>
      <c r="F48" s="39">
        <v>4.67</v>
      </c>
      <c r="G48" s="39">
        <v>4.67</v>
      </c>
      <c r="H48" s="39">
        <v>5.9</v>
      </c>
      <c r="I48" s="39">
        <v>8.16</v>
      </c>
      <c r="J48" s="39">
        <v>8.14</v>
      </c>
      <c r="K48" s="39">
        <v>8.14</v>
      </c>
      <c r="L48" s="39">
        <v>8.16</v>
      </c>
    </row>
    <row r="49" spans="1:17" ht="14.25" outlineLevel="1" x14ac:dyDescent="0.2">
      <c r="A49" s="48"/>
      <c r="B49" s="53" t="s">
        <v>93</v>
      </c>
      <c r="C49" s="53"/>
      <c r="D49" s="39">
        <v>2</v>
      </c>
      <c r="E49" s="39">
        <v>2</v>
      </c>
      <c r="F49" s="39">
        <v>2</v>
      </c>
      <c r="G49" s="39">
        <v>2</v>
      </c>
      <c r="H49" s="39">
        <v>2</v>
      </c>
      <c r="I49" s="39">
        <v>2</v>
      </c>
      <c r="J49" s="39">
        <v>3</v>
      </c>
      <c r="K49" s="39">
        <v>3</v>
      </c>
      <c r="L49" s="39">
        <v>2</v>
      </c>
    </row>
    <row r="50" spans="1:17" ht="14.25" outlineLevel="1" x14ac:dyDescent="0.2">
      <c r="A50" s="48"/>
      <c r="B50" s="53" t="s">
        <v>94</v>
      </c>
      <c r="C50" s="53"/>
      <c r="D50" s="39">
        <v>21</v>
      </c>
      <c r="E50" s="39">
        <v>21</v>
      </c>
      <c r="F50" s="39">
        <v>20</v>
      </c>
      <c r="G50" s="39">
        <v>20</v>
      </c>
      <c r="H50" s="39">
        <v>20</v>
      </c>
      <c r="I50" s="39">
        <v>20</v>
      </c>
      <c r="J50" s="39">
        <v>18</v>
      </c>
      <c r="K50" s="39">
        <v>18</v>
      </c>
      <c r="L50" s="39">
        <v>20</v>
      </c>
    </row>
    <row r="51" spans="1:17" ht="14.25" outlineLevel="1" x14ac:dyDescent="0.2">
      <c r="A51" s="48"/>
      <c r="B51" s="53" t="s">
        <v>95</v>
      </c>
      <c r="C51" s="53"/>
      <c r="D51" s="39">
        <v>4</v>
      </c>
      <c r="E51" s="39">
        <v>4</v>
      </c>
      <c r="F51" s="39">
        <v>4</v>
      </c>
      <c r="G51" s="39">
        <v>4</v>
      </c>
      <c r="H51" s="39">
        <v>6</v>
      </c>
      <c r="I51" s="39">
        <v>4</v>
      </c>
      <c r="J51" s="39">
        <v>6</v>
      </c>
      <c r="K51" s="39">
        <v>6</v>
      </c>
      <c r="L51" s="39">
        <v>4</v>
      </c>
    </row>
    <row r="52" spans="1:17" ht="14.25" outlineLevel="1" x14ac:dyDescent="0.2">
      <c r="A52" s="48" t="s">
        <v>96</v>
      </c>
      <c r="B52" s="53" t="s">
        <v>97</v>
      </c>
      <c r="C52" s="53"/>
      <c r="D52" s="39" t="s">
        <v>98</v>
      </c>
      <c r="E52" s="39" t="s">
        <v>98</v>
      </c>
      <c r="F52" s="39" t="s">
        <v>98</v>
      </c>
      <c r="G52" s="39" t="s">
        <v>98</v>
      </c>
      <c r="H52" s="39" t="s">
        <v>98</v>
      </c>
      <c r="I52" s="39" t="s">
        <v>98</v>
      </c>
      <c r="J52" s="39" t="s">
        <v>98</v>
      </c>
      <c r="K52" s="39" t="s">
        <v>98</v>
      </c>
      <c r="L52" s="39" t="s">
        <v>98</v>
      </c>
    </row>
    <row r="53" spans="1:17" ht="14.25" outlineLevel="1" x14ac:dyDescent="0.2">
      <c r="A53" s="48"/>
      <c r="B53" s="53" t="s">
        <v>99</v>
      </c>
      <c r="C53" s="53"/>
      <c r="D53" s="39" t="s">
        <v>100</v>
      </c>
      <c r="E53" s="39" t="s">
        <v>100</v>
      </c>
      <c r="F53" s="39" t="s">
        <v>101</v>
      </c>
      <c r="G53" s="39" t="s">
        <v>101</v>
      </c>
      <c r="H53" s="39" t="s">
        <v>102</v>
      </c>
      <c r="I53" s="39" t="s">
        <v>102</v>
      </c>
      <c r="J53" s="39" t="s">
        <v>103</v>
      </c>
      <c r="K53" s="39" t="s">
        <v>103</v>
      </c>
      <c r="L53" s="39" t="s">
        <v>104</v>
      </c>
    </row>
    <row r="54" spans="1:17" ht="14.25" outlineLevel="1" x14ac:dyDescent="0.2">
      <c r="A54" s="48"/>
      <c r="B54" s="53" t="s">
        <v>105</v>
      </c>
      <c r="C54" s="53"/>
      <c r="D54" s="39" t="s">
        <v>106</v>
      </c>
      <c r="E54" s="39" t="s">
        <v>106</v>
      </c>
      <c r="F54" s="39" t="s">
        <v>106</v>
      </c>
      <c r="G54" s="39" t="s">
        <v>106</v>
      </c>
      <c r="H54" s="39" t="s">
        <v>106</v>
      </c>
      <c r="I54" s="39" t="s">
        <v>106</v>
      </c>
      <c r="J54" s="39" t="s">
        <v>106</v>
      </c>
      <c r="K54" s="39" t="s">
        <v>106</v>
      </c>
      <c r="L54" s="39" t="s">
        <v>106</v>
      </c>
    </row>
    <row r="55" spans="1:17" ht="14.25" outlineLevel="1" x14ac:dyDescent="0.2">
      <c r="A55" s="48"/>
      <c r="B55" s="49" t="s">
        <v>107</v>
      </c>
      <c r="C55" s="50" t="s">
        <v>108</v>
      </c>
      <c r="D55" s="39">
        <v>10.48</v>
      </c>
      <c r="E55" s="39">
        <v>10.48</v>
      </c>
      <c r="F55" s="39">
        <v>11.84</v>
      </c>
      <c r="G55" s="39">
        <v>11.84</v>
      </c>
      <c r="H55" s="39">
        <v>20.97</v>
      </c>
      <c r="I55" s="39">
        <v>20.97</v>
      </c>
      <c r="J55" s="39">
        <v>22.66</v>
      </c>
      <c r="K55" s="39">
        <v>22.66</v>
      </c>
      <c r="L55" s="39">
        <v>33.799999999999997</v>
      </c>
    </row>
    <row r="56" spans="1:17" ht="14.25" outlineLevel="1" x14ac:dyDescent="0.2">
      <c r="A56" s="48"/>
      <c r="B56" s="49" t="s">
        <v>109</v>
      </c>
      <c r="C56" s="50" t="s">
        <v>110</v>
      </c>
      <c r="D56" s="39">
        <v>11.5</v>
      </c>
      <c r="E56" s="39">
        <v>6.4</v>
      </c>
      <c r="F56" s="39">
        <v>6</v>
      </c>
      <c r="G56" s="39">
        <v>8.5</v>
      </c>
      <c r="H56" s="39">
        <v>14.25</v>
      </c>
      <c r="I56" s="39">
        <v>14.8</v>
      </c>
      <c r="J56" s="39">
        <v>15</v>
      </c>
      <c r="K56" s="39">
        <v>18</v>
      </c>
      <c r="L56" s="39">
        <v>20</v>
      </c>
    </row>
    <row r="57" spans="1:17" ht="14.25" x14ac:dyDescent="0.2">
      <c r="A57" s="46" t="s">
        <v>111</v>
      </c>
      <c r="B57" s="54" t="s">
        <v>112</v>
      </c>
      <c r="C57" s="55" t="s">
        <v>113</v>
      </c>
      <c r="D57" s="39">
        <v>794.12</v>
      </c>
      <c r="E57" s="39">
        <v>1324</v>
      </c>
      <c r="F57" s="39">
        <v>1323.53</v>
      </c>
      <c r="G57" s="39">
        <v>1323.53</v>
      </c>
      <c r="H57" s="39">
        <v>1764.71</v>
      </c>
      <c r="I57" s="39">
        <v>2235.29</v>
      </c>
      <c r="J57" s="39">
        <v>2235.29</v>
      </c>
      <c r="K57" s="39">
        <v>2235.29</v>
      </c>
      <c r="L57" s="39">
        <v>3000</v>
      </c>
    </row>
    <row r="58" spans="1:17" ht="14.25" x14ac:dyDescent="0.2">
      <c r="A58" s="46"/>
      <c r="B58" s="47" t="s">
        <v>114</v>
      </c>
      <c r="C58" s="42" t="s">
        <v>115</v>
      </c>
      <c r="D58" s="39">
        <v>54</v>
      </c>
      <c r="E58" s="39">
        <v>54.5</v>
      </c>
      <c r="F58" s="39">
        <v>54.5</v>
      </c>
      <c r="G58" s="39">
        <v>56</v>
      </c>
      <c r="H58" s="39">
        <v>59</v>
      </c>
      <c r="I58" s="39">
        <v>62</v>
      </c>
      <c r="J58" s="39">
        <v>63</v>
      </c>
      <c r="K58" s="39">
        <v>61.5</v>
      </c>
      <c r="L58" s="39">
        <v>64</v>
      </c>
    </row>
    <row r="59" spans="1:17" x14ac:dyDescent="0.2">
      <c r="A59" s="56" t="s">
        <v>116</v>
      </c>
    </row>
    <row r="60" spans="1:17" ht="6.75" customHeight="1" x14ac:dyDescent="0.2">
      <c r="A60" s="56"/>
    </row>
    <row r="61" spans="1:17" s="34" customFormat="1" ht="20.25" x14ac:dyDescent="0.3">
      <c r="A61" s="32" t="s">
        <v>117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</row>
    <row r="62" spans="1:17" s="34" customFormat="1" ht="14.25" x14ac:dyDescent="0.2">
      <c r="A62" s="57"/>
      <c r="B62" s="58" t="s">
        <v>36</v>
      </c>
      <c r="C62" s="58"/>
      <c r="D62" s="59" t="s">
        <v>11</v>
      </c>
      <c r="E62" s="59" t="s">
        <v>13</v>
      </c>
      <c r="F62" s="59" t="s">
        <v>15</v>
      </c>
      <c r="G62" s="59" t="s">
        <v>17</v>
      </c>
      <c r="H62" s="59" t="s">
        <v>19</v>
      </c>
      <c r="I62" s="59" t="s">
        <v>21</v>
      </c>
      <c r="J62" s="59" t="s">
        <v>23</v>
      </c>
      <c r="K62" s="59" t="s">
        <v>25</v>
      </c>
      <c r="L62" s="59" t="s">
        <v>27</v>
      </c>
      <c r="M62" s="33"/>
      <c r="N62" s="33"/>
      <c r="O62" s="33"/>
      <c r="P62" s="33"/>
      <c r="Q62" s="33"/>
    </row>
    <row r="63" spans="1:17" s="33" customFormat="1" ht="14.25" x14ac:dyDescent="0.2">
      <c r="A63" s="60" t="s">
        <v>118</v>
      </c>
      <c r="B63" s="61" t="s">
        <v>119</v>
      </c>
      <c r="C63" s="61"/>
      <c r="D63" s="59" t="s">
        <v>120</v>
      </c>
      <c r="E63" s="59" t="s">
        <v>13</v>
      </c>
      <c r="F63" s="59" t="s">
        <v>15</v>
      </c>
      <c r="G63" s="59" t="s">
        <v>121</v>
      </c>
      <c r="H63" s="59" t="s">
        <v>19</v>
      </c>
      <c r="I63" s="59" t="s">
        <v>21</v>
      </c>
      <c r="J63" s="59" t="s">
        <v>23</v>
      </c>
      <c r="K63" s="59" t="s">
        <v>25</v>
      </c>
      <c r="L63" s="59"/>
    </row>
    <row r="64" spans="1:17" s="33" customFormat="1" ht="14.25" x14ac:dyDescent="0.2">
      <c r="A64" s="60"/>
      <c r="B64" s="62" t="s">
        <v>122</v>
      </c>
      <c r="C64" s="63"/>
      <c r="D64" s="59" t="str">
        <f t="shared" ref="D64:K64" si="0">IF(ISBLANK(D74),(IF(AND(D67&gt;=14.5,D68&gt;=12),"YES","NO")),(IF(AND(D67&gt;=14.5,D68&gt;=12,D74&gt;=8.2),"YES","NO")))</f>
        <v>YES</v>
      </c>
      <c r="E64" s="59" t="str">
        <f t="shared" si="0"/>
        <v>YES</v>
      </c>
      <c r="F64" s="59" t="str">
        <f t="shared" si="0"/>
        <v>YES</v>
      </c>
      <c r="G64" s="59" t="str">
        <f t="shared" si="0"/>
        <v>YES</v>
      </c>
      <c r="H64" s="59" t="str">
        <f t="shared" si="0"/>
        <v>YES</v>
      </c>
      <c r="I64" s="59" t="str">
        <f t="shared" si="0"/>
        <v>YES</v>
      </c>
      <c r="J64" s="59" t="str">
        <f t="shared" si="0"/>
        <v>NO</v>
      </c>
      <c r="K64" s="59" t="str">
        <f t="shared" si="0"/>
        <v>NO</v>
      </c>
      <c r="L64" s="59"/>
    </row>
    <row r="65" spans="1:12" s="33" customFormat="1" ht="14.25" x14ac:dyDescent="0.2">
      <c r="A65" s="60"/>
      <c r="B65" s="61" t="s">
        <v>123</v>
      </c>
      <c r="C65" s="64" t="s">
        <v>124</v>
      </c>
      <c r="D65" s="59">
        <v>12000</v>
      </c>
      <c r="E65" s="59">
        <v>6000</v>
      </c>
      <c r="F65" s="59">
        <v>9000</v>
      </c>
      <c r="G65" s="59">
        <v>12000</v>
      </c>
      <c r="H65" s="59">
        <v>18000</v>
      </c>
      <c r="I65" s="59">
        <v>24000</v>
      </c>
      <c r="J65" s="59">
        <v>30000</v>
      </c>
      <c r="K65" s="59">
        <v>36000</v>
      </c>
      <c r="L65" s="59"/>
    </row>
    <row r="66" spans="1:12" s="33" customFormat="1" ht="14.25" x14ac:dyDescent="0.2">
      <c r="A66" s="60"/>
      <c r="B66" s="61" t="s">
        <v>125</v>
      </c>
      <c r="C66" s="64" t="s">
        <v>124</v>
      </c>
      <c r="D66" s="59" t="s">
        <v>126</v>
      </c>
      <c r="E66" s="59" t="s">
        <v>127</v>
      </c>
      <c r="F66" s="59" t="s">
        <v>128</v>
      </c>
      <c r="G66" s="59" t="s">
        <v>129</v>
      </c>
      <c r="H66" s="59" t="s">
        <v>130</v>
      </c>
      <c r="I66" s="59" t="s">
        <v>131</v>
      </c>
      <c r="J66" s="59" t="s">
        <v>132</v>
      </c>
      <c r="K66" s="59" t="s">
        <v>133</v>
      </c>
      <c r="L66" s="59"/>
    </row>
    <row r="67" spans="1:12" s="33" customFormat="1" ht="14.25" x14ac:dyDescent="0.2">
      <c r="A67" s="60"/>
      <c r="B67" s="65" t="s">
        <v>134</v>
      </c>
      <c r="C67" s="65"/>
      <c r="D67" s="59">
        <v>23</v>
      </c>
      <c r="E67" s="59">
        <v>26.5</v>
      </c>
      <c r="F67" s="59">
        <v>28.1</v>
      </c>
      <c r="G67" s="59">
        <v>25.5</v>
      </c>
      <c r="H67" s="59">
        <v>21.5</v>
      </c>
      <c r="I67" s="59">
        <v>21.5</v>
      </c>
      <c r="J67" s="59">
        <v>20</v>
      </c>
      <c r="K67" s="59">
        <v>17.5</v>
      </c>
      <c r="L67" s="59"/>
    </row>
    <row r="68" spans="1:12" s="33" customFormat="1" ht="14.25" x14ac:dyDescent="0.2">
      <c r="A68" s="60"/>
      <c r="B68" s="65" t="s">
        <v>135</v>
      </c>
      <c r="C68" s="65"/>
      <c r="D68" s="59">
        <v>13</v>
      </c>
      <c r="E68" s="59">
        <v>15.8</v>
      </c>
      <c r="F68" s="59">
        <v>16.2</v>
      </c>
      <c r="G68" s="59">
        <v>14</v>
      </c>
      <c r="H68" s="59">
        <v>12.5</v>
      </c>
      <c r="I68" s="59">
        <v>13</v>
      </c>
      <c r="J68" s="59">
        <v>11.5</v>
      </c>
      <c r="K68" s="59">
        <v>8.5</v>
      </c>
      <c r="L68" s="59"/>
    </row>
    <row r="69" spans="1:12" s="33" customFormat="1" ht="14.25" x14ac:dyDescent="0.2">
      <c r="A69" s="60"/>
      <c r="B69" s="61" t="s">
        <v>136</v>
      </c>
      <c r="C69" s="64" t="s">
        <v>124</v>
      </c>
      <c r="D69" s="59">
        <v>12100</v>
      </c>
      <c r="E69" s="59">
        <v>7400</v>
      </c>
      <c r="F69" s="59">
        <v>11800</v>
      </c>
      <c r="G69" s="59">
        <v>12000</v>
      </c>
      <c r="H69" s="59">
        <v>18000</v>
      </c>
      <c r="I69" s="59">
        <v>29000</v>
      </c>
      <c r="J69" s="59">
        <v>30000</v>
      </c>
      <c r="K69" s="59">
        <v>36000</v>
      </c>
      <c r="L69" s="59"/>
    </row>
    <row r="70" spans="1:12" s="33" customFormat="1" ht="14.25" x14ac:dyDescent="0.2">
      <c r="A70" s="60"/>
      <c r="B70" s="61" t="s">
        <v>137</v>
      </c>
      <c r="C70" s="64" t="s">
        <v>124</v>
      </c>
      <c r="D70" s="59">
        <v>7400</v>
      </c>
      <c r="E70" s="59">
        <v>4900</v>
      </c>
      <c r="F70" s="59">
        <v>7500</v>
      </c>
      <c r="G70" s="59">
        <v>7500</v>
      </c>
      <c r="H70" s="59">
        <v>10800</v>
      </c>
      <c r="I70" s="59">
        <v>19800</v>
      </c>
      <c r="J70" s="59">
        <v>19000</v>
      </c>
      <c r="K70" s="59">
        <v>22400</v>
      </c>
      <c r="L70" s="59"/>
    </row>
    <row r="71" spans="1:12" s="33" customFormat="1" ht="14.25" x14ac:dyDescent="0.2">
      <c r="A71" s="60"/>
      <c r="B71" s="61" t="s">
        <v>138</v>
      </c>
      <c r="C71" s="64" t="s">
        <v>124</v>
      </c>
      <c r="D71" s="59">
        <v>12200</v>
      </c>
      <c r="E71" s="59">
        <v>9000</v>
      </c>
      <c r="F71" s="59">
        <v>12000</v>
      </c>
      <c r="G71" s="59">
        <v>12000</v>
      </c>
      <c r="H71" s="59">
        <v>14000</v>
      </c>
      <c r="I71" s="59">
        <v>24480</v>
      </c>
      <c r="J71" s="59">
        <v>20670</v>
      </c>
      <c r="K71" s="59">
        <v>23600</v>
      </c>
      <c r="L71" s="59"/>
    </row>
    <row r="72" spans="1:12" s="33" customFormat="1" ht="14.25" x14ac:dyDescent="0.2">
      <c r="A72" s="60"/>
      <c r="B72" s="61" t="s">
        <v>139</v>
      </c>
      <c r="C72" s="64" t="s">
        <v>124</v>
      </c>
      <c r="D72" s="59">
        <v>7100</v>
      </c>
      <c r="E72" s="59">
        <v>7500</v>
      </c>
      <c r="F72" s="59">
        <v>10500</v>
      </c>
      <c r="G72" s="59">
        <f>12000-350</f>
        <v>11650</v>
      </c>
      <c r="H72" s="59">
        <v>18000</v>
      </c>
      <c r="I72" s="59">
        <v>25400</v>
      </c>
      <c r="J72" s="59">
        <v>17200</v>
      </c>
      <c r="K72" s="59">
        <v>20400</v>
      </c>
      <c r="L72" s="59"/>
    </row>
    <row r="73" spans="1:12" s="33" customFormat="1" ht="14.25" x14ac:dyDescent="0.2">
      <c r="A73" s="60"/>
      <c r="B73" s="61" t="s">
        <v>140</v>
      </c>
      <c r="C73" s="64" t="s">
        <v>124</v>
      </c>
      <c r="D73" s="59" t="s">
        <v>141</v>
      </c>
      <c r="E73" s="59" t="s">
        <v>142</v>
      </c>
      <c r="F73" s="59" t="s">
        <v>143</v>
      </c>
      <c r="G73" s="59" t="s">
        <v>144</v>
      </c>
      <c r="H73" s="59" t="s">
        <v>145</v>
      </c>
      <c r="I73" s="59" t="s">
        <v>146</v>
      </c>
      <c r="J73" s="59" t="s">
        <v>147</v>
      </c>
      <c r="K73" s="59" t="s">
        <v>148</v>
      </c>
      <c r="L73" s="59"/>
    </row>
    <row r="74" spans="1:12" s="33" customFormat="1" ht="14.25" x14ac:dyDescent="0.2">
      <c r="A74" s="60"/>
      <c r="B74" s="65" t="s">
        <v>149</v>
      </c>
      <c r="C74" s="65"/>
      <c r="D74" s="59">
        <v>11.5</v>
      </c>
      <c r="E74" s="59">
        <v>14</v>
      </c>
      <c r="F74" s="59">
        <v>13</v>
      </c>
      <c r="G74" s="59">
        <v>13</v>
      </c>
      <c r="H74" s="59">
        <v>13</v>
      </c>
      <c r="I74" s="59">
        <v>12</v>
      </c>
      <c r="J74" s="59">
        <v>9.6</v>
      </c>
      <c r="K74" s="59">
        <v>9</v>
      </c>
      <c r="L74" s="59"/>
    </row>
    <row r="75" spans="1:12" s="33" customFormat="1" ht="14.25" x14ac:dyDescent="0.2">
      <c r="A75" s="60"/>
      <c r="B75" s="66" t="s">
        <v>150</v>
      </c>
      <c r="C75" s="64" t="s">
        <v>151</v>
      </c>
      <c r="D75" s="59">
        <v>3.7</v>
      </c>
      <c r="E75" s="59">
        <v>3.9</v>
      </c>
      <c r="F75" s="59">
        <v>3.81</v>
      </c>
      <c r="G75" s="59">
        <v>3.81</v>
      </c>
      <c r="H75" s="59">
        <v>3.1</v>
      </c>
      <c r="I75" s="59">
        <v>3.4</v>
      </c>
      <c r="J75" s="59">
        <v>2.6</v>
      </c>
      <c r="K75" s="59">
        <v>2.5099999999999998</v>
      </c>
      <c r="L75" s="59"/>
    </row>
    <row r="76" spans="1:12" s="33" customFormat="1" ht="14.25" x14ac:dyDescent="0.2">
      <c r="A76" s="60"/>
      <c r="B76" s="66" t="s">
        <v>152</v>
      </c>
      <c r="C76" s="64" t="s">
        <v>151</v>
      </c>
      <c r="D76" s="59">
        <v>2.67</v>
      </c>
      <c r="E76" s="59">
        <v>3.05</v>
      </c>
      <c r="F76" s="59">
        <v>3</v>
      </c>
      <c r="G76" s="59">
        <v>3</v>
      </c>
      <c r="H76" s="59">
        <v>2.8</v>
      </c>
      <c r="I76" s="59">
        <v>3.05</v>
      </c>
      <c r="J76" s="59">
        <v>2.25</v>
      </c>
      <c r="K76" s="59">
        <v>2.1800000000000002</v>
      </c>
      <c r="L76" s="59"/>
    </row>
    <row r="77" spans="1:12" s="33" customFormat="1" ht="14.25" x14ac:dyDescent="0.2">
      <c r="A77" s="60"/>
      <c r="B77" s="66" t="s">
        <v>153</v>
      </c>
      <c r="C77" s="64" t="s">
        <v>151</v>
      </c>
      <c r="D77" s="59">
        <v>2.1800000000000002</v>
      </c>
      <c r="E77" s="59">
        <v>1.9</v>
      </c>
      <c r="F77" s="59">
        <v>1.8</v>
      </c>
      <c r="G77" s="59">
        <v>1.8</v>
      </c>
      <c r="H77" s="59">
        <v>1.8</v>
      </c>
      <c r="I77" s="59">
        <v>1.8</v>
      </c>
      <c r="J77" s="59">
        <v>1.75</v>
      </c>
      <c r="K77" s="59">
        <v>1.75</v>
      </c>
      <c r="L77" s="59"/>
    </row>
    <row r="78" spans="1:12" s="33" customFormat="1" x14ac:dyDescent="0.2">
      <c r="C78" s="67"/>
      <c r="D78" s="34"/>
      <c r="E78" s="34"/>
      <c r="F78" s="34"/>
      <c r="G78" s="34"/>
      <c r="H78" s="34"/>
      <c r="I78" s="34"/>
      <c r="J78" s="34"/>
      <c r="K78" s="34"/>
    </row>
    <row r="79" spans="1:12" s="33" customFormat="1" x14ac:dyDescent="0.2">
      <c r="C79" s="67"/>
      <c r="D79" s="34"/>
      <c r="E79" s="34"/>
      <c r="F79" s="34"/>
      <c r="G79" s="34"/>
      <c r="H79" s="34"/>
      <c r="I79" s="34"/>
      <c r="J79" s="34"/>
      <c r="K79" s="34"/>
    </row>
    <row r="80" spans="1:12" s="33" customFormat="1" x14ac:dyDescent="0.2">
      <c r="C80" s="67"/>
      <c r="D80" s="34"/>
      <c r="E80" s="34"/>
      <c r="F80" s="34"/>
      <c r="G80" s="34"/>
      <c r="H80" s="34"/>
      <c r="I80" s="34"/>
      <c r="J80" s="34"/>
      <c r="K80" s="34"/>
    </row>
    <row r="81" spans="1:12" s="33" customFormat="1" x14ac:dyDescent="0.2">
      <c r="C81" s="67"/>
      <c r="D81" s="34"/>
      <c r="E81" s="34"/>
      <c r="F81" s="34"/>
      <c r="G81" s="34"/>
      <c r="H81" s="34"/>
      <c r="I81" s="34"/>
      <c r="J81" s="34"/>
      <c r="K81" s="34"/>
    </row>
    <row r="82" spans="1:12" s="33" customFormat="1" x14ac:dyDescent="0.2">
      <c r="C82" s="67"/>
      <c r="D82" s="34"/>
      <c r="E82" s="34"/>
      <c r="F82" s="34"/>
      <c r="G82" s="34"/>
      <c r="H82" s="34"/>
      <c r="I82" s="34"/>
      <c r="J82" s="34"/>
      <c r="K82" s="34"/>
    </row>
    <row r="83" spans="1:12" s="33" customFormat="1" x14ac:dyDescent="0.2">
      <c r="C83" s="67"/>
      <c r="D83" s="34"/>
      <c r="E83" s="34"/>
      <c r="F83" s="34"/>
      <c r="G83" s="34"/>
      <c r="H83" s="34"/>
      <c r="I83" s="34"/>
      <c r="J83" s="34"/>
      <c r="K83" s="34"/>
    </row>
    <row r="84" spans="1:12" s="33" customFormat="1" x14ac:dyDescent="0.2">
      <c r="C84" s="67"/>
      <c r="D84" s="34"/>
      <c r="E84" s="34"/>
      <c r="F84" s="34"/>
      <c r="G84" s="34"/>
      <c r="H84" s="34"/>
      <c r="I84" s="34"/>
      <c r="J84" s="34"/>
      <c r="K84" s="34"/>
    </row>
    <row r="85" spans="1:12" s="33" customFormat="1" x14ac:dyDescent="0.2">
      <c r="C85" s="67"/>
      <c r="D85" s="34"/>
      <c r="E85" s="34"/>
      <c r="F85" s="34"/>
      <c r="G85" s="34"/>
      <c r="H85" s="34"/>
      <c r="I85" s="34"/>
      <c r="J85" s="34"/>
      <c r="K85" s="34"/>
    </row>
    <row r="86" spans="1:12" s="33" customFormat="1" ht="4.5" customHeight="1" x14ac:dyDescent="0.2">
      <c r="C86" s="67"/>
      <c r="D86" s="34"/>
      <c r="E86" s="34"/>
      <c r="F86" s="34"/>
      <c r="G86" s="34"/>
      <c r="H86" s="34"/>
      <c r="I86" s="34"/>
      <c r="J86" s="34"/>
      <c r="K86" s="34"/>
    </row>
    <row r="87" spans="1:12" s="33" customFormat="1" ht="4.5" customHeight="1" x14ac:dyDescent="0.2">
      <c r="C87" s="67"/>
      <c r="D87" s="34"/>
      <c r="E87" s="34"/>
      <c r="F87" s="34"/>
      <c r="G87" s="34"/>
      <c r="H87" s="34"/>
      <c r="I87" s="34"/>
      <c r="J87" s="34"/>
      <c r="K87" s="34"/>
    </row>
    <row r="88" spans="1:12" s="33" customFormat="1" ht="4.5" customHeight="1" x14ac:dyDescent="0.2">
      <c r="C88" s="67"/>
      <c r="D88" s="34"/>
      <c r="E88" s="34"/>
      <c r="F88" s="34"/>
      <c r="G88" s="34"/>
      <c r="H88" s="34"/>
      <c r="I88" s="34"/>
      <c r="J88" s="34"/>
      <c r="K88" s="34"/>
    </row>
    <row r="89" spans="1:12" s="33" customFormat="1" x14ac:dyDescent="0.2">
      <c r="C89" s="67"/>
      <c r="D89" s="34"/>
      <c r="E89" s="34"/>
      <c r="F89" s="34"/>
      <c r="G89" s="34"/>
      <c r="H89" s="34"/>
      <c r="I89" s="34"/>
      <c r="J89" s="34"/>
      <c r="K89" s="34"/>
    </row>
    <row r="90" spans="1:12" s="33" customFormat="1" x14ac:dyDescent="0.2">
      <c r="C90" s="67"/>
      <c r="D90" s="34"/>
      <c r="E90" s="34"/>
      <c r="F90" s="34"/>
      <c r="G90" s="34"/>
      <c r="H90" s="34"/>
      <c r="I90" s="34"/>
      <c r="J90" s="34"/>
      <c r="K90" s="34"/>
    </row>
    <row r="91" spans="1:12" s="33" customFormat="1" x14ac:dyDescent="0.2">
      <c r="C91" s="67"/>
      <c r="D91" s="34"/>
      <c r="E91" s="34"/>
      <c r="F91" s="34"/>
      <c r="G91" s="34"/>
      <c r="H91" s="34"/>
      <c r="I91" s="34"/>
      <c r="J91" s="34"/>
      <c r="K91" s="34"/>
    </row>
    <row r="92" spans="1:12" s="33" customFormat="1" x14ac:dyDescent="0.2">
      <c r="C92" s="67"/>
      <c r="D92" s="34"/>
      <c r="E92" s="34"/>
      <c r="F92" s="34"/>
      <c r="G92" s="34"/>
      <c r="H92" s="34"/>
      <c r="I92" s="34"/>
      <c r="J92" s="34"/>
      <c r="K92" s="34"/>
    </row>
    <row r="93" spans="1:12" s="33" customFormat="1" x14ac:dyDescent="0.2">
      <c r="C93" s="67"/>
      <c r="D93" s="34"/>
      <c r="E93" s="34"/>
      <c r="F93" s="34"/>
      <c r="G93" s="34"/>
      <c r="H93" s="34"/>
      <c r="I93" s="34"/>
      <c r="J93" s="34"/>
      <c r="K93" s="34"/>
    </row>
    <row r="94" spans="1:12" s="33" customFormat="1" x14ac:dyDescent="0.2">
      <c r="C94" s="67"/>
      <c r="D94" s="34"/>
      <c r="E94" s="34"/>
      <c r="F94" s="34"/>
      <c r="G94" s="34"/>
      <c r="H94" s="34"/>
      <c r="I94" s="34"/>
      <c r="J94" s="34"/>
      <c r="K94" s="34"/>
    </row>
    <row r="95" spans="1:12" s="33" customFormat="1" x14ac:dyDescent="0.2">
      <c r="C95" s="67"/>
      <c r="D95" s="34"/>
      <c r="E95" s="34"/>
      <c r="F95" s="34"/>
      <c r="G95" s="34"/>
      <c r="H95" s="34"/>
      <c r="I95" s="34"/>
      <c r="J95" s="34"/>
      <c r="K95" s="34"/>
    </row>
    <row r="96" spans="1:12" s="33" customFormat="1" x14ac:dyDescent="0.2">
      <c r="A96" s="4" t="s">
        <v>154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68" t="s">
        <v>155</v>
      </c>
    </row>
    <row r="97" spans="1:12" s="33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s="33" customFormat="1" x14ac:dyDescent="0.2">
      <c r="A98" s="4" t="s">
        <v>156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68" t="s">
        <v>157</v>
      </c>
    </row>
    <row r="99" spans="1:12" s="33" customFormat="1" ht="14.25" x14ac:dyDescent="0.2">
      <c r="A99" s="4"/>
      <c r="B99" s="58" t="s">
        <v>36</v>
      </c>
      <c r="C99" s="58"/>
      <c r="D99" s="59" t="s">
        <v>11</v>
      </c>
      <c r="E99" s="59" t="s">
        <v>13</v>
      </c>
      <c r="F99" s="59" t="s">
        <v>15</v>
      </c>
      <c r="G99" s="59" t="s">
        <v>17</v>
      </c>
      <c r="H99" s="59" t="s">
        <v>19</v>
      </c>
      <c r="I99" s="59" t="s">
        <v>21</v>
      </c>
      <c r="J99" s="59" t="s">
        <v>23</v>
      </c>
      <c r="K99" s="59" t="s">
        <v>25</v>
      </c>
      <c r="L99" s="59" t="s">
        <v>27</v>
      </c>
    </row>
    <row r="100" spans="1:12" s="33" customFormat="1" ht="14.25" x14ac:dyDescent="0.2">
      <c r="A100" s="69" t="s">
        <v>158</v>
      </c>
      <c r="B100" s="62" t="s">
        <v>119</v>
      </c>
      <c r="C100" s="63"/>
      <c r="D100" s="59"/>
      <c r="E100" s="59"/>
      <c r="F100" s="59" t="s">
        <v>15</v>
      </c>
      <c r="G100" s="59" t="s">
        <v>121</v>
      </c>
      <c r="H100" s="59" t="s">
        <v>19</v>
      </c>
      <c r="I100" s="59" t="s">
        <v>21</v>
      </c>
      <c r="J100" s="59"/>
      <c r="K100" s="59"/>
      <c r="L100" s="59"/>
    </row>
    <row r="101" spans="1:12" s="33" customFormat="1" ht="14.25" x14ac:dyDescent="0.2">
      <c r="A101" s="69"/>
      <c r="B101" s="70" t="s">
        <v>122</v>
      </c>
      <c r="C101" s="71"/>
      <c r="D101" s="59"/>
      <c r="E101" s="59"/>
      <c r="F101" s="59" t="str">
        <f>IF(ISBLANK(F112),(IF(AND(F105&gt;=15,F106&gt;=12.5),"YES","NO")),(IF(AND(F105&gt;=15,F106&gt;=12.5,F112&gt;=8.5),"YES","NO")))</f>
        <v>YES</v>
      </c>
      <c r="G101" s="59" t="str">
        <f>IF(ISBLANK(G112),(IF(AND(G105&gt;=15,G106&gt;=12.5),"YES","NO")),(IF(AND(G105&gt;=15,G106&gt;=12.5,G112&gt;=8.5),"YES","NO")))</f>
        <v>YES</v>
      </c>
      <c r="H101" s="59" t="str">
        <f>IF(ISBLANK(H112),(IF(AND(H105&gt;=15,H106&gt;=12.5),"YES","NO")),(IF(AND(H105&gt;=15,H106&gt;=12.5,H112&gt;=8.5),"YES","NO")))</f>
        <v>YES</v>
      </c>
      <c r="I101" s="59" t="str">
        <f>IF(ISBLANK(I112),(IF(AND(I105&gt;=15,I106&gt;=12.5),"YES","NO")),(IF(AND(I105&gt;=15,I106&gt;=12.5,I112&gt;=8.5),"YES","NO")))</f>
        <v>NO</v>
      </c>
      <c r="J101" s="59"/>
      <c r="K101" s="59"/>
      <c r="L101" s="59"/>
    </row>
    <row r="102" spans="1:12" s="33" customFormat="1" ht="14.25" x14ac:dyDescent="0.2">
      <c r="A102" s="69"/>
      <c r="B102" s="62" t="s">
        <v>159</v>
      </c>
      <c r="C102" s="63"/>
      <c r="D102" s="59"/>
      <c r="E102" s="59"/>
      <c r="F102" s="59">
        <f>F103/12000</f>
        <v>0.75</v>
      </c>
      <c r="G102" s="59">
        <f>G103/12000</f>
        <v>1</v>
      </c>
      <c r="H102" s="72">
        <f>H103/12000</f>
        <v>1.3333333333333333</v>
      </c>
      <c r="I102" s="59">
        <f>I103/12000</f>
        <v>2</v>
      </c>
      <c r="J102" s="59"/>
      <c r="K102" s="59"/>
      <c r="L102" s="59"/>
    </row>
    <row r="103" spans="1:12" s="33" customFormat="1" ht="14.25" x14ac:dyDescent="0.2">
      <c r="A103" s="69"/>
      <c r="B103" s="73" t="s">
        <v>123</v>
      </c>
      <c r="C103" s="74" t="s">
        <v>124</v>
      </c>
      <c r="D103" s="59"/>
      <c r="E103" s="59"/>
      <c r="F103" s="59">
        <v>9000</v>
      </c>
      <c r="G103" s="59">
        <v>12000</v>
      </c>
      <c r="H103" s="59">
        <v>16000</v>
      </c>
      <c r="I103" s="59">
        <v>24000</v>
      </c>
      <c r="J103" s="59"/>
      <c r="K103" s="59"/>
      <c r="L103" s="59"/>
    </row>
    <row r="104" spans="1:12" s="33" customFormat="1" ht="14.25" x14ac:dyDescent="0.2">
      <c r="A104" s="69"/>
      <c r="B104" s="73" t="s">
        <v>125</v>
      </c>
      <c r="C104" s="74" t="s">
        <v>124</v>
      </c>
      <c r="D104" s="59"/>
      <c r="E104" s="59"/>
      <c r="F104" s="59" t="s">
        <v>160</v>
      </c>
      <c r="G104" s="59" t="s">
        <v>161</v>
      </c>
      <c r="H104" s="59" t="s">
        <v>162</v>
      </c>
      <c r="I104" s="59" t="s">
        <v>163</v>
      </c>
      <c r="J104" s="59"/>
      <c r="K104" s="59"/>
      <c r="L104" s="59"/>
    </row>
    <row r="105" spans="1:12" s="33" customFormat="1" ht="14.25" x14ac:dyDescent="0.2">
      <c r="A105" s="69"/>
      <c r="B105" s="70" t="s">
        <v>134</v>
      </c>
      <c r="C105" s="71"/>
      <c r="D105" s="59"/>
      <c r="E105" s="59"/>
      <c r="F105" s="59">
        <v>20.5</v>
      </c>
      <c r="G105" s="59">
        <v>21.5</v>
      </c>
      <c r="H105" s="59">
        <v>20</v>
      </c>
      <c r="I105" s="59">
        <v>20</v>
      </c>
      <c r="J105" s="59"/>
      <c r="K105" s="59"/>
      <c r="L105" s="59"/>
    </row>
    <row r="106" spans="1:12" s="33" customFormat="1" ht="14.25" x14ac:dyDescent="0.2">
      <c r="A106" s="69"/>
      <c r="B106" s="70" t="s">
        <v>135</v>
      </c>
      <c r="C106" s="71"/>
      <c r="D106" s="59"/>
      <c r="E106" s="59"/>
      <c r="F106" s="59">
        <v>13</v>
      </c>
      <c r="G106" s="59">
        <v>12.7</v>
      </c>
      <c r="H106" s="59">
        <v>12.5</v>
      </c>
      <c r="I106" s="59">
        <v>11</v>
      </c>
      <c r="J106" s="59"/>
      <c r="K106" s="59"/>
      <c r="L106" s="59"/>
    </row>
    <row r="107" spans="1:12" s="33" customFormat="1" ht="14.25" x14ac:dyDescent="0.2">
      <c r="A107" s="69"/>
      <c r="B107" s="61" t="s">
        <v>136</v>
      </c>
      <c r="C107" s="64" t="s">
        <v>124</v>
      </c>
      <c r="D107" s="59"/>
      <c r="E107" s="59"/>
      <c r="F107" s="59">
        <v>10000</v>
      </c>
      <c r="G107" s="59">
        <v>12000</v>
      </c>
      <c r="H107" s="59">
        <v>18000</v>
      </c>
      <c r="I107" s="59">
        <v>24000</v>
      </c>
      <c r="J107" s="59"/>
      <c r="K107" s="59"/>
      <c r="L107" s="59"/>
    </row>
    <row r="108" spans="1:12" s="33" customFormat="1" ht="14.25" x14ac:dyDescent="0.2">
      <c r="A108" s="69"/>
      <c r="B108" s="61" t="s">
        <v>137</v>
      </c>
      <c r="C108" s="64" t="s">
        <v>124</v>
      </c>
      <c r="D108" s="59"/>
      <c r="E108" s="59"/>
      <c r="F108" s="59">
        <v>6100</v>
      </c>
      <c r="G108" s="59">
        <v>7900</v>
      </c>
      <c r="H108" s="59">
        <v>11000</v>
      </c>
      <c r="I108" s="59">
        <v>14500</v>
      </c>
      <c r="J108" s="59"/>
      <c r="K108" s="59"/>
      <c r="L108" s="59"/>
    </row>
    <row r="109" spans="1:12" s="33" customFormat="1" ht="14.25" x14ac:dyDescent="0.2">
      <c r="A109" s="69"/>
      <c r="B109" s="61" t="s">
        <v>138</v>
      </c>
      <c r="C109" s="64" t="s">
        <v>124</v>
      </c>
      <c r="D109" s="59"/>
      <c r="E109" s="59"/>
      <c r="F109" s="59">
        <v>11800</v>
      </c>
      <c r="G109" s="59">
        <v>14000</v>
      </c>
      <c r="H109" s="59">
        <v>21000</v>
      </c>
      <c r="I109" s="59">
        <v>24200</v>
      </c>
      <c r="J109" s="59"/>
      <c r="K109" s="59"/>
      <c r="L109" s="59"/>
    </row>
    <row r="110" spans="1:12" s="33" customFormat="1" ht="14.25" x14ac:dyDescent="0.2">
      <c r="A110" s="69"/>
      <c r="B110" s="61" t="s">
        <v>139</v>
      </c>
      <c r="C110" s="64" t="s">
        <v>124</v>
      </c>
      <c r="D110" s="59"/>
      <c r="E110" s="59"/>
      <c r="F110" s="59">
        <v>10200</v>
      </c>
      <c r="G110" s="59">
        <v>11500</v>
      </c>
      <c r="H110" s="59">
        <v>17000</v>
      </c>
      <c r="I110" s="59">
        <v>24100</v>
      </c>
      <c r="J110" s="59"/>
      <c r="K110" s="59"/>
      <c r="L110" s="59"/>
    </row>
    <row r="111" spans="1:12" s="33" customFormat="1" ht="14.25" x14ac:dyDescent="0.2">
      <c r="A111" s="69"/>
      <c r="B111" s="73" t="s">
        <v>140</v>
      </c>
      <c r="C111" s="74" t="s">
        <v>124</v>
      </c>
      <c r="D111" s="59"/>
      <c r="E111" s="59"/>
      <c r="F111" s="59" t="s">
        <v>164</v>
      </c>
      <c r="G111" s="59" t="s">
        <v>165</v>
      </c>
      <c r="H111" s="59" t="s">
        <v>166</v>
      </c>
      <c r="I111" s="59" t="s">
        <v>167</v>
      </c>
      <c r="J111" s="59"/>
      <c r="K111" s="59"/>
      <c r="L111" s="59"/>
    </row>
    <row r="112" spans="1:12" s="33" customFormat="1" ht="14.25" x14ac:dyDescent="0.2">
      <c r="A112" s="69"/>
      <c r="B112" s="70" t="s">
        <v>149</v>
      </c>
      <c r="C112" s="71"/>
      <c r="D112" s="59"/>
      <c r="E112" s="59"/>
      <c r="F112" s="59">
        <v>10.8</v>
      </c>
      <c r="G112" s="59">
        <v>10.6</v>
      </c>
      <c r="H112" s="59">
        <v>10.3</v>
      </c>
      <c r="I112" s="59">
        <v>11.6</v>
      </c>
      <c r="J112" s="59"/>
      <c r="K112" s="59"/>
      <c r="L112" s="59"/>
    </row>
    <row r="113" spans="1:12" s="33" customFormat="1" ht="14.25" x14ac:dyDescent="0.2">
      <c r="A113" s="69"/>
      <c r="B113" s="66" t="s">
        <v>150</v>
      </c>
      <c r="C113" s="64" t="s">
        <v>151</v>
      </c>
      <c r="D113" s="59"/>
      <c r="E113" s="59"/>
      <c r="F113" s="59">
        <v>2.93</v>
      </c>
      <c r="G113" s="59">
        <v>3.22</v>
      </c>
      <c r="H113" s="59">
        <v>2.88</v>
      </c>
      <c r="I113" s="59">
        <v>3.5</v>
      </c>
      <c r="J113" s="59"/>
      <c r="K113" s="59"/>
      <c r="L113" s="59"/>
    </row>
    <row r="114" spans="1:12" s="33" customFormat="1" ht="14.25" x14ac:dyDescent="0.2">
      <c r="A114" s="69"/>
      <c r="B114" s="66" t="s">
        <v>152</v>
      </c>
      <c r="C114" s="64" t="s">
        <v>151</v>
      </c>
      <c r="D114" s="59"/>
      <c r="E114" s="59"/>
      <c r="F114" s="59">
        <v>1.8</v>
      </c>
      <c r="G114" s="59">
        <v>2.2000000000000002</v>
      </c>
      <c r="H114" s="59">
        <v>1.8</v>
      </c>
      <c r="I114" s="59">
        <v>2.7</v>
      </c>
      <c r="J114" s="59"/>
      <c r="K114" s="59"/>
      <c r="L114" s="59"/>
    </row>
    <row r="115" spans="1:12" s="33" customFormat="1" ht="14.25" x14ac:dyDescent="0.2">
      <c r="A115" s="69"/>
      <c r="B115" s="66" t="s">
        <v>153</v>
      </c>
      <c r="C115" s="64" t="s">
        <v>151</v>
      </c>
      <c r="D115" s="59"/>
      <c r="E115" s="59"/>
      <c r="F115" s="59">
        <v>1.8</v>
      </c>
      <c r="G115" s="59">
        <v>1.86</v>
      </c>
      <c r="H115" s="59">
        <v>1.8</v>
      </c>
      <c r="I115" s="59">
        <v>1.8</v>
      </c>
      <c r="J115" s="59"/>
      <c r="K115" s="59"/>
      <c r="L115" s="59"/>
    </row>
    <row r="116" spans="1:12" s="33" customFormat="1" ht="5.25" customHeight="1" x14ac:dyDescent="0.2">
      <c r="B116" s="75"/>
      <c r="C116" s="76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s="33" customFormat="1" ht="14.25" x14ac:dyDescent="0.2">
      <c r="A117" s="60" t="s">
        <v>168</v>
      </c>
      <c r="B117" s="62" t="s">
        <v>119</v>
      </c>
      <c r="C117" s="63"/>
      <c r="D117" s="59"/>
      <c r="E117" s="59"/>
      <c r="F117" s="59" t="s">
        <v>15</v>
      </c>
      <c r="G117" s="59" t="s">
        <v>121</v>
      </c>
      <c r="H117" s="59" t="s">
        <v>19</v>
      </c>
      <c r="I117" s="59" t="s">
        <v>21</v>
      </c>
      <c r="J117" s="59"/>
      <c r="K117" s="59"/>
      <c r="L117" s="59"/>
    </row>
    <row r="118" spans="1:12" s="33" customFormat="1" ht="14.25" x14ac:dyDescent="0.2">
      <c r="A118" s="60"/>
      <c r="B118" s="62" t="s">
        <v>122</v>
      </c>
      <c r="C118" s="63"/>
      <c r="D118" s="59"/>
      <c r="E118" s="59"/>
      <c r="F118" s="59" t="str">
        <f>IF(ISBLANK(F129),(IF(AND(F122&gt;=15,F123&gt;=12.5),"YES","NO")),(IF(AND(F122&gt;=15,F123&gt;=12.5,F129&gt;=8.5),"YES","NO")))</f>
        <v>YES</v>
      </c>
      <c r="G118" s="59" t="str">
        <f>IF(ISBLANK(G129),(IF(AND(G122&gt;=15,G123&gt;=12.5),"YES","NO")),(IF(AND(G122&gt;=15,G123&gt;=12.5,G129&gt;=8.5),"YES","NO")))</f>
        <v>YES</v>
      </c>
      <c r="H118" s="59" t="str">
        <f>IF(ISBLANK(H129),(IF(AND(H122&gt;=15,H123&gt;=12.5),"YES","NO")),(IF(AND(H122&gt;=15,H123&gt;=12.5,H129&gt;=8.5),"YES","NO")))</f>
        <v>YES</v>
      </c>
      <c r="I118" s="59" t="str">
        <f>IF(ISBLANK(I129),(IF(AND(I122&gt;=15,I123&gt;=12.5),"YES","NO")),(IF(AND(I122&gt;=15,I123&gt;=12.5,I129&gt;=8.5),"YES","NO")))</f>
        <v>YES</v>
      </c>
      <c r="J118" s="59"/>
      <c r="K118" s="59"/>
      <c r="L118" s="59"/>
    </row>
    <row r="119" spans="1:12" s="33" customFormat="1" ht="14.25" x14ac:dyDescent="0.2">
      <c r="A119" s="60"/>
      <c r="B119" s="62" t="s">
        <v>159</v>
      </c>
      <c r="C119" s="63"/>
      <c r="D119" s="59"/>
      <c r="E119" s="59"/>
      <c r="F119" s="59">
        <f>F120/12000</f>
        <v>0.75</v>
      </c>
      <c r="G119" s="59">
        <f>G120/12000</f>
        <v>1</v>
      </c>
      <c r="H119" s="78">
        <f>H120/12000</f>
        <v>1.375</v>
      </c>
      <c r="I119" s="59">
        <f>I120/12000</f>
        <v>2</v>
      </c>
      <c r="J119" s="59"/>
      <c r="K119" s="59"/>
      <c r="L119" s="59"/>
    </row>
    <row r="120" spans="1:12" s="33" customFormat="1" ht="14.25" x14ac:dyDescent="0.2">
      <c r="A120" s="60"/>
      <c r="B120" s="61" t="s">
        <v>123</v>
      </c>
      <c r="C120" s="64" t="s">
        <v>124</v>
      </c>
      <c r="D120" s="59"/>
      <c r="E120" s="59"/>
      <c r="F120" s="59">
        <v>9000</v>
      </c>
      <c r="G120" s="59">
        <v>12000</v>
      </c>
      <c r="H120" s="59">
        <v>16500</v>
      </c>
      <c r="I120" s="59">
        <v>24000</v>
      </c>
      <c r="J120" s="59"/>
      <c r="K120" s="59"/>
      <c r="L120" s="59"/>
    </row>
    <row r="121" spans="1:12" s="33" customFormat="1" ht="14.25" x14ac:dyDescent="0.2">
      <c r="A121" s="60"/>
      <c r="B121" s="61" t="s">
        <v>125</v>
      </c>
      <c r="C121" s="64" t="s">
        <v>124</v>
      </c>
      <c r="D121" s="59"/>
      <c r="E121" s="59"/>
      <c r="F121" s="59" t="s">
        <v>169</v>
      </c>
      <c r="G121" s="59" t="s">
        <v>170</v>
      </c>
      <c r="H121" s="59" t="s">
        <v>171</v>
      </c>
      <c r="I121" s="59" t="s">
        <v>172</v>
      </c>
      <c r="J121" s="59"/>
      <c r="K121" s="59"/>
      <c r="L121" s="59"/>
    </row>
    <row r="122" spans="1:12" s="33" customFormat="1" ht="14.25" x14ac:dyDescent="0.2">
      <c r="A122" s="60"/>
      <c r="B122" s="62" t="s">
        <v>134</v>
      </c>
      <c r="C122" s="63"/>
      <c r="D122" s="59"/>
      <c r="E122" s="59"/>
      <c r="F122" s="59">
        <v>23</v>
      </c>
      <c r="G122" s="59">
        <v>21.5</v>
      </c>
      <c r="H122" s="59">
        <v>19.600000000000001</v>
      </c>
      <c r="I122" s="59">
        <v>20.6</v>
      </c>
      <c r="J122" s="59"/>
      <c r="K122" s="59"/>
      <c r="L122" s="59"/>
    </row>
    <row r="123" spans="1:12" s="33" customFormat="1" ht="14.25" x14ac:dyDescent="0.2">
      <c r="A123" s="60"/>
      <c r="B123" s="62" t="s">
        <v>135</v>
      </c>
      <c r="C123" s="63"/>
      <c r="D123" s="59"/>
      <c r="E123" s="59"/>
      <c r="F123" s="59">
        <v>14</v>
      </c>
      <c r="G123" s="59">
        <v>13</v>
      </c>
      <c r="H123" s="59">
        <v>12.5</v>
      </c>
      <c r="I123" s="59">
        <v>12.5</v>
      </c>
      <c r="J123" s="59"/>
      <c r="K123" s="59"/>
      <c r="L123" s="59"/>
    </row>
    <row r="124" spans="1:12" s="33" customFormat="1" ht="14.25" x14ac:dyDescent="0.2">
      <c r="A124" s="60"/>
      <c r="B124" s="61" t="s">
        <v>136</v>
      </c>
      <c r="C124" s="64" t="s">
        <v>124</v>
      </c>
      <c r="D124" s="59"/>
      <c r="E124" s="59"/>
      <c r="F124" s="59">
        <v>10000</v>
      </c>
      <c r="G124" s="59">
        <v>12000</v>
      </c>
      <c r="H124" s="59">
        <v>19000</v>
      </c>
      <c r="I124" s="59">
        <v>24600</v>
      </c>
      <c r="J124" s="59"/>
      <c r="K124" s="59"/>
      <c r="L124" s="59"/>
    </row>
    <row r="125" spans="1:12" s="33" customFormat="1" ht="14.25" x14ac:dyDescent="0.2">
      <c r="A125" s="60"/>
      <c r="B125" s="61" t="s">
        <v>137</v>
      </c>
      <c r="C125" s="64" t="s">
        <v>124</v>
      </c>
      <c r="D125" s="59"/>
      <c r="E125" s="59"/>
      <c r="F125" s="59">
        <v>6400</v>
      </c>
      <c r="G125" s="59">
        <v>8300</v>
      </c>
      <c r="H125" s="59">
        <v>12700</v>
      </c>
      <c r="I125" s="59">
        <v>14500</v>
      </c>
      <c r="J125" s="59"/>
      <c r="K125" s="59"/>
      <c r="L125" s="59"/>
    </row>
    <row r="126" spans="1:12" s="33" customFormat="1" ht="14.25" x14ac:dyDescent="0.2">
      <c r="A126" s="60"/>
      <c r="B126" s="61" t="s">
        <v>138</v>
      </c>
      <c r="C126" s="64" t="s">
        <v>124</v>
      </c>
      <c r="D126" s="59"/>
      <c r="E126" s="59"/>
      <c r="F126" s="59">
        <v>11600</v>
      </c>
      <c r="G126" s="59">
        <v>12900</v>
      </c>
      <c r="H126" s="59">
        <v>21500</v>
      </c>
      <c r="I126" s="59">
        <v>26500</v>
      </c>
      <c r="J126" s="59"/>
      <c r="K126" s="59"/>
      <c r="L126" s="59"/>
    </row>
    <row r="127" spans="1:12" s="33" customFormat="1" ht="14.25" x14ac:dyDescent="0.2">
      <c r="A127" s="60"/>
      <c r="B127" s="61" t="s">
        <v>139</v>
      </c>
      <c r="C127" s="64" t="s">
        <v>124</v>
      </c>
      <c r="D127" s="59"/>
      <c r="E127" s="59"/>
      <c r="F127" s="59">
        <v>9900</v>
      </c>
      <c r="G127" s="59">
        <v>12400</v>
      </c>
      <c r="H127" s="59">
        <v>17800</v>
      </c>
      <c r="I127" s="59">
        <v>24600</v>
      </c>
      <c r="J127" s="59"/>
      <c r="K127" s="59"/>
      <c r="L127" s="59"/>
    </row>
    <row r="128" spans="1:12" s="33" customFormat="1" ht="14.25" x14ac:dyDescent="0.2">
      <c r="A128" s="60"/>
      <c r="B128" s="61" t="s">
        <v>140</v>
      </c>
      <c r="C128" s="64" t="s">
        <v>124</v>
      </c>
      <c r="D128" s="59"/>
      <c r="E128" s="59"/>
      <c r="F128" s="59" t="s">
        <v>173</v>
      </c>
      <c r="G128" s="59" t="s">
        <v>174</v>
      </c>
      <c r="H128" s="59" t="s">
        <v>175</v>
      </c>
      <c r="I128" s="59" t="s">
        <v>176</v>
      </c>
      <c r="J128" s="59"/>
      <c r="K128" s="59"/>
      <c r="L128" s="59"/>
    </row>
    <row r="129" spans="1:12" s="33" customFormat="1" ht="14.25" x14ac:dyDescent="0.2">
      <c r="A129" s="60"/>
      <c r="B129" s="62" t="s">
        <v>149</v>
      </c>
      <c r="C129" s="63"/>
      <c r="D129" s="59"/>
      <c r="E129" s="59"/>
      <c r="F129" s="59">
        <v>12</v>
      </c>
      <c r="G129" s="59">
        <v>11.5</v>
      </c>
      <c r="H129" s="59">
        <v>11</v>
      </c>
      <c r="I129" s="59">
        <v>12.6</v>
      </c>
      <c r="J129" s="59"/>
      <c r="K129" s="59"/>
      <c r="L129" s="59"/>
    </row>
    <row r="130" spans="1:12" s="33" customFormat="1" ht="14.25" x14ac:dyDescent="0.2">
      <c r="A130" s="60"/>
      <c r="B130" s="66" t="s">
        <v>150</v>
      </c>
      <c r="C130" s="64" t="s">
        <v>151</v>
      </c>
      <c r="D130" s="59"/>
      <c r="E130" s="59"/>
      <c r="F130" s="59">
        <v>3.62</v>
      </c>
      <c r="G130" s="59">
        <v>3.52</v>
      </c>
      <c r="H130" s="59">
        <v>2.93</v>
      </c>
      <c r="I130" s="59">
        <v>3.66</v>
      </c>
      <c r="J130" s="59"/>
      <c r="K130" s="59"/>
      <c r="L130" s="59"/>
    </row>
    <row r="131" spans="1:12" s="33" customFormat="1" ht="14.25" x14ac:dyDescent="0.2">
      <c r="A131" s="60"/>
      <c r="B131" s="66" t="s">
        <v>152</v>
      </c>
      <c r="C131" s="64" t="s">
        <v>151</v>
      </c>
      <c r="D131" s="59"/>
      <c r="E131" s="59"/>
      <c r="F131" s="59">
        <v>1.9</v>
      </c>
      <c r="G131" s="59">
        <v>2</v>
      </c>
      <c r="H131" s="59">
        <v>1.9</v>
      </c>
      <c r="I131" s="59">
        <v>2.8</v>
      </c>
      <c r="J131" s="59"/>
      <c r="K131" s="59"/>
      <c r="L131" s="59"/>
    </row>
    <row r="132" spans="1:12" s="33" customFormat="1" ht="14.25" x14ac:dyDescent="0.2">
      <c r="A132" s="60"/>
      <c r="B132" s="66" t="s">
        <v>153</v>
      </c>
      <c r="C132" s="64" t="s">
        <v>151</v>
      </c>
      <c r="D132" s="59"/>
      <c r="E132" s="59"/>
      <c r="F132" s="59">
        <v>1.8</v>
      </c>
      <c r="G132" s="59">
        <v>1.87</v>
      </c>
      <c r="H132" s="59">
        <v>1.8</v>
      </c>
      <c r="I132" s="59">
        <v>2.0099999999999998</v>
      </c>
      <c r="J132" s="59"/>
      <c r="K132" s="59"/>
      <c r="L132" s="59"/>
    </row>
    <row r="133" spans="1:12" s="33" customFormat="1" ht="6.75" customHeight="1" x14ac:dyDescent="0.2">
      <c r="A133" s="79"/>
      <c r="B133" s="80"/>
      <c r="C133" s="81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 ht="14.25" x14ac:dyDescent="0.2">
      <c r="A134" s="60" t="s">
        <v>177</v>
      </c>
      <c r="B134" s="62" t="s">
        <v>119</v>
      </c>
      <c r="C134" s="63"/>
      <c r="D134" s="59"/>
      <c r="E134" s="59"/>
      <c r="F134" s="59"/>
      <c r="G134" s="59"/>
      <c r="H134" s="59" t="s">
        <v>21</v>
      </c>
      <c r="I134" s="59"/>
      <c r="J134" s="59"/>
      <c r="K134" s="59"/>
      <c r="L134" s="59"/>
    </row>
    <row r="135" spans="1:12" ht="14.25" x14ac:dyDescent="0.2">
      <c r="A135" s="60"/>
      <c r="B135" s="62" t="s">
        <v>122</v>
      </c>
      <c r="C135" s="63"/>
      <c r="D135" s="59"/>
      <c r="E135" s="59"/>
      <c r="F135" s="59"/>
      <c r="G135" s="59"/>
      <c r="H135" s="59" t="str">
        <f>IF(ISBLANK(H146),(IF(AND(H139&gt;=15,H140&gt;=12.5),"YES","NO")),(IF(AND(H139&gt;=15,H140&gt;=12.5,H146&gt;=8.5),"YES","NO")))</f>
        <v>YES</v>
      </c>
      <c r="I135" s="59"/>
      <c r="J135" s="59"/>
      <c r="K135" s="59"/>
      <c r="L135" s="59"/>
    </row>
    <row r="136" spans="1:12" ht="14.25" x14ac:dyDescent="0.2">
      <c r="A136" s="60"/>
      <c r="B136" s="62" t="s">
        <v>159</v>
      </c>
      <c r="C136" s="63"/>
      <c r="D136" s="59"/>
      <c r="E136" s="59"/>
      <c r="F136" s="59"/>
      <c r="G136" s="59"/>
      <c r="H136" s="72">
        <f>H137/12000</f>
        <v>1.4583333333333333</v>
      </c>
      <c r="I136" s="59"/>
      <c r="J136" s="59"/>
      <c r="K136" s="59"/>
      <c r="L136" s="59"/>
    </row>
    <row r="137" spans="1:12" ht="14.25" x14ac:dyDescent="0.2">
      <c r="A137" s="60"/>
      <c r="B137" s="61" t="s">
        <v>123</v>
      </c>
      <c r="C137" s="64" t="s">
        <v>124</v>
      </c>
      <c r="D137" s="59"/>
      <c r="E137" s="59"/>
      <c r="F137" s="59"/>
      <c r="G137" s="59"/>
      <c r="H137" s="59">
        <v>17500</v>
      </c>
      <c r="I137" s="59"/>
      <c r="J137" s="59"/>
      <c r="K137" s="59"/>
      <c r="L137" s="59"/>
    </row>
    <row r="138" spans="1:12" ht="14.25" x14ac:dyDescent="0.2">
      <c r="A138" s="60"/>
      <c r="B138" s="61" t="s">
        <v>125</v>
      </c>
      <c r="C138" s="64" t="s">
        <v>124</v>
      </c>
      <c r="D138" s="59"/>
      <c r="E138" s="59"/>
      <c r="F138" s="59"/>
      <c r="G138" s="59"/>
      <c r="H138" s="59" t="s">
        <v>178</v>
      </c>
      <c r="I138" s="59"/>
      <c r="J138" s="59"/>
      <c r="K138" s="59"/>
      <c r="L138" s="59"/>
    </row>
    <row r="139" spans="1:12" ht="14.25" x14ac:dyDescent="0.2">
      <c r="A139" s="60"/>
      <c r="B139" s="62" t="s">
        <v>134</v>
      </c>
      <c r="C139" s="63"/>
      <c r="D139" s="59"/>
      <c r="E139" s="59"/>
      <c r="F139" s="59"/>
      <c r="G139" s="59"/>
      <c r="H139" s="59">
        <v>20</v>
      </c>
      <c r="I139" s="59"/>
      <c r="J139" s="59"/>
      <c r="K139" s="59"/>
      <c r="L139" s="59"/>
    </row>
    <row r="140" spans="1:12" ht="14.25" x14ac:dyDescent="0.2">
      <c r="A140" s="60"/>
      <c r="B140" s="62" t="s">
        <v>135</v>
      </c>
      <c r="C140" s="63"/>
      <c r="D140" s="59"/>
      <c r="E140" s="59"/>
      <c r="F140" s="59"/>
      <c r="G140" s="59"/>
      <c r="H140" s="59">
        <v>13.2</v>
      </c>
      <c r="I140" s="59"/>
      <c r="J140" s="59"/>
      <c r="K140" s="59"/>
      <c r="L140" s="59"/>
    </row>
    <row r="141" spans="1:12" ht="14.25" x14ac:dyDescent="0.2">
      <c r="A141" s="60"/>
      <c r="B141" s="61" t="s">
        <v>136</v>
      </c>
      <c r="C141" s="64" t="s">
        <v>124</v>
      </c>
      <c r="D141" s="59"/>
      <c r="E141" s="59"/>
      <c r="F141" s="59"/>
      <c r="G141" s="59"/>
      <c r="H141" s="59">
        <v>19000</v>
      </c>
      <c r="I141" s="59"/>
      <c r="J141" s="59"/>
      <c r="K141" s="59"/>
      <c r="L141" s="59"/>
    </row>
    <row r="142" spans="1:12" ht="14.25" x14ac:dyDescent="0.2">
      <c r="A142" s="60"/>
      <c r="B142" s="61" t="s">
        <v>137</v>
      </c>
      <c r="C142" s="64" t="s">
        <v>124</v>
      </c>
      <c r="D142" s="59"/>
      <c r="E142" s="59"/>
      <c r="F142" s="59"/>
      <c r="G142" s="59"/>
      <c r="H142" s="59">
        <v>12600</v>
      </c>
      <c r="I142" s="59"/>
      <c r="J142" s="59"/>
      <c r="K142" s="59"/>
      <c r="L142" s="59"/>
    </row>
    <row r="143" spans="1:12" ht="14.25" x14ac:dyDescent="0.2">
      <c r="A143" s="60"/>
      <c r="B143" s="61" t="s">
        <v>138</v>
      </c>
      <c r="C143" s="64" t="s">
        <v>124</v>
      </c>
      <c r="D143" s="59"/>
      <c r="E143" s="59"/>
      <c r="F143" s="59"/>
      <c r="G143" s="59"/>
      <c r="H143" s="59">
        <v>21500</v>
      </c>
      <c r="I143" s="59"/>
      <c r="J143" s="59"/>
      <c r="K143" s="59"/>
      <c r="L143" s="59"/>
    </row>
    <row r="144" spans="1:12" ht="14.25" x14ac:dyDescent="0.2">
      <c r="A144" s="60"/>
      <c r="B144" s="61" t="s">
        <v>139</v>
      </c>
      <c r="C144" s="64" t="s">
        <v>124</v>
      </c>
      <c r="D144" s="59"/>
      <c r="E144" s="59"/>
      <c r="F144" s="59"/>
      <c r="G144" s="59"/>
      <c r="H144" s="59">
        <v>18000</v>
      </c>
      <c r="I144" s="59"/>
      <c r="J144" s="59"/>
      <c r="K144" s="59"/>
      <c r="L144" s="59"/>
    </row>
    <row r="145" spans="1:12" ht="14.25" x14ac:dyDescent="0.2">
      <c r="A145" s="60"/>
      <c r="B145" s="61" t="s">
        <v>140</v>
      </c>
      <c r="C145" s="64" t="s">
        <v>124</v>
      </c>
      <c r="D145" s="59"/>
      <c r="E145" s="59"/>
      <c r="F145" s="59"/>
      <c r="G145" s="59"/>
      <c r="H145" s="59" t="s">
        <v>179</v>
      </c>
      <c r="I145" s="59"/>
      <c r="J145" s="59"/>
      <c r="K145" s="59"/>
      <c r="L145" s="59"/>
    </row>
    <row r="146" spans="1:12" ht="14.25" x14ac:dyDescent="0.2">
      <c r="A146" s="60"/>
      <c r="B146" s="62" t="s">
        <v>149</v>
      </c>
      <c r="C146" s="63"/>
      <c r="D146" s="59"/>
      <c r="E146" s="59"/>
      <c r="F146" s="59"/>
      <c r="G146" s="59"/>
      <c r="H146" s="59">
        <v>11.5</v>
      </c>
      <c r="I146" s="59"/>
      <c r="J146" s="59"/>
      <c r="K146" s="59"/>
      <c r="L146" s="59"/>
    </row>
    <row r="147" spans="1:12" ht="14.25" x14ac:dyDescent="0.2">
      <c r="A147" s="60"/>
      <c r="B147" s="66" t="s">
        <v>150</v>
      </c>
      <c r="C147" s="64" t="s">
        <v>151</v>
      </c>
      <c r="D147" s="59"/>
      <c r="E147" s="59"/>
      <c r="F147" s="59"/>
      <c r="G147" s="59"/>
      <c r="H147" s="59">
        <v>3.71</v>
      </c>
      <c r="I147" s="59"/>
      <c r="J147" s="59"/>
      <c r="K147" s="59"/>
      <c r="L147" s="59"/>
    </row>
    <row r="148" spans="1:12" ht="14.25" x14ac:dyDescent="0.2">
      <c r="A148" s="60"/>
      <c r="B148" s="66" t="s">
        <v>152</v>
      </c>
      <c r="C148" s="64" t="s">
        <v>151</v>
      </c>
      <c r="D148" s="59"/>
      <c r="E148" s="59"/>
      <c r="F148" s="59"/>
      <c r="G148" s="59"/>
      <c r="H148" s="59">
        <v>2.78</v>
      </c>
      <c r="I148" s="59"/>
      <c r="J148" s="59"/>
      <c r="K148" s="59"/>
      <c r="L148" s="59"/>
    </row>
    <row r="149" spans="1:12" ht="14.25" x14ac:dyDescent="0.2">
      <c r="A149" s="60"/>
      <c r="B149" s="66" t="s">
        <v>153</v>
      </c>
      <c r="C149" s="64" t="s">
        <v>151</v>
      </c>
      <c r="D149" s="59"/>
      <c r="E149" s="59"/>
      <c r="F149" s="59"/>
      <c r="G149" s="59"/>
      <c r="H149" s="59">
        <v>1.8</v>
      </c>
      <c r="I149" s="59"/>
      <c r="J149" s="59"/>
      <c r="K149" s="59"/>
      <c r="L149" s="59"/>
    </row>
    <row r="150" spans="1:12" s="33" customFormat="1" ht="6.75" customHeight="1" x14ac:dyDescent="0.2">
      <c r="B150" s="75"/>
      <c r="C150" s="76"/>
      <c r="D150" s="77"/>
      <c r="E150" s="77"/>
      <c r="F150" s="77"/>
      <c r="G150" s="77"/>
      <c r="H150" s="77"/>
      <c r="I150" s="77"/>
      <c r="J150" s="77"/>
      <c r="K150" s="77"/>
      <c r="L150" s="77"/>
    </row>
    <row r="151" spans="1:12" s="33" customFormat="1" ht="14.25" x14ac:dyDescent="0.2">
      <c r="A151" s="60" t="s">
        <v>180</v>
      </c>
      <c r="B151" s="62" t="s">
        <v>119</v>
      </c>
      <c r="C151" s="63"/>
      <c r="D151" s="59"/>
      <c r="E151" s="82"/>
      <c r="F151" s="82"/>
      <c r="G151" s="59" t="s">
        <v>121</v>
      </c>
      <c r="H151" s="59" t="s">
        <v>181</v>
      </c>
      <c r="I151" s="59" t="s">
        <v>182</v>
      </c>
      <c r="J151" s="82"/>
      <c r="K151" s="82"/>
      <c r="L151" s="82"/>
    </row>
    <row r="152" spans="1:12" s="33" customFormat="1" ht="14.25" x14ac:dyDescent="0.2">
      <c r="A152" s="60"/>
      <c r="B152" s="62" t="s">
        <v>122</v>
      </c>
      <c r="C152" s="63"/>
      <c r="D152" s="82"/>
      <c r="E152" s="82"/>
      <c r="F152" s="82"/>
      <c r="G152" s="83" t="str">
        <f>IF(ISBLANK(G163),(IF(AND(G156&gt;=15,G157&gt;=12.5),"YES","NO")),(IF(AND(G156&gt;=15,G157&gt;=12.5,G163&gt;=8.5),"YES","NO")))</f>
        <v>YES</v>
      </c>
      <c r="H152" s="83" t="str">
        <f>IF(ISBLANK(H163),(IF(AND(H156&gt;=15,H157&gt;=12.5),"YES","NO")),(IF(AND(H156&gt;=15,H157&gt;=12.5,H163&gt;=8.5),"YES","NO")))</f>
        <v>YES</v>
      </c>
      <c r="I152" s="83" t="str">
        <f>IF(ISBLANK(I163),(IF(AND(I156&gt;=15,I157&gt;=12.5),"YES","NO")),(IF(AND(I156&gt;=15,I157&gt;=12.5,I163&gt;=8.5),"YES","NO")))</f>
        <v>NO</v>
      </c>
      <c r="J152" s="82"/>
      <c r="K152" s="82"/>
      <c r="L152" s="82"/>
    </row>
    <row r="153" spans="1:12" s="33" customFormat="1" ht="14.25" x14ac:dyDescent="0.2">
      <c r="A153" s="60"/>
      <c r="B153" s="62" t="s">
        <v>159</v>
      </c>
      <c r="C153" s="63"/>
      <c r="D153" s="82"/>
      <c r="E153" s="82"/>
      <c r="F153" s="82"/>
      <c r="G153" s="84">
        <f>G154/12000</f>
        <v>1</v>
      </c>
      <c r="H153" s="84">
        <f>H154/12000</f>
        <v>1.4166666666666667</v>
      </c>
      <c r="I153" s="84">
        <f>I154/12000</f>
        <v>2</v>
      </c>
      <c r="J153" s="82"/>
      <c r="K153" s="82"/>
      <c r="L153" s="82"/>
    </row>
    <row r="154" spans="1:12" s="33" customFormat="1" ht="14.25" x14ac:dyDescent="0.2">
      <c r="A154" s="60"/>
      <c r="B154" s="61" t="s">
        <v>123</v>
      </c>
      <c r="C154" s="64" t="s">
        <v>124</v>
      </c>
      <c r="D154" s="82"/>
      <c r="E154" s="82"/>
      <c r="F154" s="82"/>
      <c r="G154" s="85">
        <v>12000</v>
      </c>
      <c r="H154" s="85">
        <v>17000</v>
      </c>
      <c r="I154" s="85">
        <v>24000</v>
      </c>
      <c r="J154" s="82"/>
      <c r="K154" s="82"/>
      <c r="L154" s="82"/>
    </row>
    <row r="155" spans="1:12" s="33" customFormat="1" ht="14.25" x14ac:dyDescent="0.2">
      <c r="A155" s="60"/>
      <c r="B155" s="61" t="s">
        <v>125</v>
      </c>
      <c r="C155" s="64" t="s">
        <v>124</v>
      </c>
      <c r="D155" s="82"/>
      <c r="E155" s="82"/>
      <c r="F155" s="82"/>
      <c r="G155" s="85" t="s">
        <v>183</v>
      </c>
      <c r="H155" s="85" t="s">
        <v>184</v>
      </c>
      <c r="I155" s="85" t="s">
        <v>185</v>
      </c>
      <c r="J155" s="82"/>
      <c r="K155" s="82"/>
      <c r="L155" s="82"/>
    </row>
    <row r="156" spans="1:12" s="33" customFormat="1" ht="14.25" x14ac:dyDescent="0.2">
      <c r="A156" s="60"/>
      <c r="B156" s="62" t="s">
        <v>134</v>
      </c>
      <c r="C156" s="63"/>
      <c r="D156" s="82"/>
      <c r="E156" s="82"/>
      <c r="F156" s="82"/>
      <c r="G156" s="86">
        <v>23</v>
      </c>
      <c r="H156" s="86">
        <v>20.2</v>
      </c>
      <c r="I156" s="86">
        <v>20.2</v>
      </c>
      <c r="J156" s="82"/>
      <c r="K156" s="82"/>
      <c r="L156" s="82"/>
    </row>
    <row r="157" spans="1:12" s="33" customFormat="1" ht="14.25" x14ac:dyDescent="0.2">
      <c r="A157" s="60"/>
      <c r="B157" s="62" t="s">
        <v>135</v>
      </c>
      <c r="C157" s="63"/>
      <c r="D157" s="82"/>
      <c r="E157" s="82"/>
      <c r="F157" s="82"/>
      <c r="G157" s="86">
        <v>13</v>
      </c>
      <c r="H157" s="86">
        <v>12.5</v>
      </c>
      <c r="I157" s="86">
        <v>11.5</v>
      </c>
      <c r="J157" s="82"/>
      <c r="K157" s="82"/>
      <c r="L157" s="82"/>
    </row>
    <row r="158" spans="1:12" s="33" customFormat="1" ht="14.25" x14ac:dyDescent="0.2">
      <c r="A158" s="60"/>
      <c r="B158" s="61" t="s">
        <v>136</v>
      </c>
      <c r="C158" s="64" t="s">
        <v>124</v>
      </c>
      <c r="D158" s="82"/>
      <c r="E158" s="82"/>
      <c r="F158" s="82"/>
      <c r="G158" s="87">
        <v>12000</v>
      </c>
      <c r="H158" s="87">
        <v>18000</v>
      </c>
      <c r="I158" s="87">
        <v>24600</v>
      </c>
      <c r="J158" s="82"/>
      <c r="K158" s="82"/>
      <c r="L158" s="82"/>
    </row>
    <row r="159" spans="1:12" s="33" customFormat="1" ht="14.25" x14ac:dyDescent="0.2">
      <c r="A159" s="60"/>
      <c r="B159" s="61" t="s">
        <v>137</v>
      </c>
      <c r="C159" s="64" t="s">
        <v>124</v>
      </c>
      <c r="D159" s="82"/>
      <c r="E159" s="82"/>
      <c r="F159" s="82"/>
      <c r="G159" s="87">
        <v>8400</v>
      </c>
      <c r="H159" s="87">
        <v>12000</v>
      </c>
      <c r="I159" s="87">
        <v>14500</v>
      </c>
      <c r="J159" s="82"/>
      <c r="K159" s="82"/>
      <c r="L159" s="82"/>
    </row>
    <row r="160" spans="1:12" s="33" customFormat="1" ht="14.25" x14ac:dyDescent="0.2">
      <c r="A160" s="60"/>
      <c r="B160" s="61" t="s">
        <v>138</v>
      </c>
      <c r="C160" s="64" t="s">
        <v>124</v>
      </c>
      <c r="D160" s="82"/>
      <c r="E160" s="82"/>
      <c r="F160" s="82"/>
      <c r="G160" s="87">
        <v>13100</v>
      </c>
      <c r="H160" s="87">
        <v>20700</v>
      </c>
      <c r="I160" s="87">
        <v>26600</v>
      </c>
      <c r="J160" s="82"/>
      <c r="K160" s="82"/>
      <c r="L160" s="82"/>
    </row>
    <row r="161" spans="1:12" s="33" customFormat="1" ht="14.25" x14ac:dyDescent="0.2">
      <c r="A161" s="60"/>
      <c r="B161" s="61" t="s">
        <v>139</v>
      </c>
      <c r="C161" s="64" t="s">
        <v>124</v>
      </c>
      <c r="D161" s="82"/>
      <c r="E161" s="82"/>
      <c r="F161" s="82"/>
      <c r="G161" s="87">
        <v>12100</v>
      </c>
      <c r="H161" s="87">
        <v>16900</v>
      </c>
      <c r="I161" s="87">
        <v>24100</v>
      </c>
      <c r="J161" s="82"/>
      <c r="K161" s="82"/>
      <c r="L161" s="82"/>
    </row>
    <row r="162" spans="1:12" s="33" customFormat="1" ht="14.25" x14ac:dyDescent="0.2">
      <c r="A162" s="60"/>
      <c r="B162" s="61" t="s">
        <v>140</v>
      </c>
      <c r="C162" s="64" t="s">
        <v>124</v>
      </c>
      <c r="D162" s="82"/>
      <c r="E162" s="82"/>
      <c r="F162" s="82"/>
      <c r="G162" s="39" t="s">
        <v>186</v>
      </c>
      <c r="H162" s="39" t="s">
        <v>187</v>
      </c>
      <c r="I162" s="39" t="s">
        <v>188</v>
      </c>
      <c r="J162" s="82"/>
      <c r="K162" s="82"/>
      <c r="L162" s="82"/>
    </row>
    <row r="163" spans="1:12" s="33" customFormat="1" ht="14.25" x14ac:dyDescent="0.2">
      <c r="A163" s="60"/>
      <c r="B163" s="62" t="s">
        <v>149</v>
      </c>
      <c r="C163" s="63"/>
      <c r="D163" s="82"/>
      <c r="E163" s="82"/>
      <c r="F163" s="82"/>
      <c r="G163" s="39">
        <v>11.5</v>
      </c>
      <c r="H163" s="86">
        <v>10.6</v>
      </c>
      <c r="I163" s="86">
        <v>11.6</v>
      </c>
      <c r="J163" s="82"/>
      <c r="K163" s="82"/>
      <c r="L163" s="82"/>
    </row>
    <row r="164" spans="1:12" s="33" customFormat="1" ht="14.25" x14ac:dyDescent="0.2">
      <c r="A164" s="60"/>
      <c r="B164" s="66" t="s">
        <v>150</v>
      </c>
      <c r="C164" s="64" t="s">
        <v>151</v>
      </c>
      <c r="D164" s="82"/>
      <c r="E164" s="82"/>
      <c r="F164" s="82"/>
      <c r="G164" s="39">
        <v>3.22</v>
      </c>
      <c r="H164" s="88">
        <v>3.19</v>
      </c>
      <c r="I164" s="88">
        <v>3.52</v>
      </c>
      <c r="J164" s="82"/>
      <c r="K164" s="82"/>
      <c r="L164" s="82"/>
    </row>
    <row r="165" spans="1:12" s="33" customFormat="1" ht="14.25" x14ac:dyDescent="0.2">
      <c r="A165" s="60"/>
      <c r="B165" s="66" t="s">
        <v>152</v>
      </c>
      <c r="C165" s="64" t="s">
        <v>151</v>
      </c>
      <c r="D165" s="82"/>
      <c r="E165" s="82"/>
      <c r="F165" s="82"/>
      <c r="G165" s="39">
        <v>2</v>
      </c>
      <c r="H165" s="88">
        <v>1.8</v>
      </c>
      <c r="I165" s="88">
        <v>2.7</v>
      </c>
      <c r="J165" s="82"/>
      <c r="K165" s="82"/>
      <c r="L165" s="82"/>
    </row>
    <row r="166" spans="1:12" s="33" customFormat="1" ht="14.25" x14ac:dyDescent="0.2">
      <c r="A166" s="60"/>
      <c r="B166" s="66" t="s">
        <v>153</v>
      </c>
      <c r="C166" s="64" t="s">
        <v>151</v>
      </c>
      <c r="D166" s="82"/>
      <c r="E166" s="82"/>
      <c r="F166" s="82"/>
      <c r="G166" s="39">
        <v>1.84</v>
      </c>
      <c r="H166" s="88">
        <v>1.8</v>
      </c>
      <c r="I166" s="88">
        <v>1.8</v>
      </c>
      <c r="J166" s="82"/>
      <c r="K166" s="82"/>
      <c r="L166" s="82"/>
    </row>
    <row r="167" spans="1:12" ht="6.75" customHeight="1" x14ac:dyDescent="0.2">
      <c r="B167" s="89"/>
      <c r="C167" s="90"/>
      <c r="D167" s="91"/>
      <c r="E167" s="91"/>
      <c r="F167" s="91"/>
      <c r="G167" s="91"/>
      <c r="H167" s="91"/>
      <c r="I167" s="91"/>
      <c r="J167" s="91"/>
      <c r="K167" s="91"/>
      <c r="L167" s="91"/>
    </row>
    <row r="168" spans="1:12" s="33" customFormat="1" ht="14.25" x14ac:dyDescent="0.2">
      <c r="A168" s="60" t="s">
        <v>189</v>
      </c>
      <c r="B168" s="62" t="s">
        <v>119</v>
      </c>
      <c r="C168" s="63"/>
      <c r="D168" s="59"/>
      <c r="E168" s="82"/>
      <c r="F168" s="82"/>
      <c r="G168" s="82"/>
      <c r="H168" s="59" t="s">
        <v>181</v>
      </c>
      <c r="I168" s="59" t="s">
        <v>182</v>
      </c>
      <c r="J168" s="59" t="s">
        <v>190</v>
      </c>
      <c r="K168" s="82"/>
      <c r="L168" s="59" t="s">
        <v>191</v>
      </c>
    </row>
    <row r="169" spans="1:12" s="33" customFormat="1" ht="14.25" x14ac:dyDescent="0.2">
      <c r="A169" s="60"/>
      <c r="B169" s="62" t="s">
        <v>122</v>
      </c>
      <c r="C169" s="63"/>
      <c r="D169" s="82"/>
      <c r="E169" s="82"/>
      <c r="F169" s="82"/>
      <c r="G169" s="82"/>
      <c r="H169" s="83" t="str">
        <f>IF(ISBLANK(H185),(IF(AND(H178&gt;=15,H179&gt;=12.5),"YES","NO")),(IF(AND(H178&gt;=15,H179&gt;=12.5,H185&gt;=8.5),"YES","NO")))</f>
        <v>YES</v>
      </c>
      <c r="I169" s="83" t="str">
        <f>IF(ISBLANK(I185),(IF(AND(I178&gt;=15,I179&gt;=12.5),"YES","NO")),(IF(AND(I178&gt;=15,I179&gt;=12.5,I185&gt;=8.5),"YES","NO")))</f>
        <v>YES</v>
      </c>
      <c r="J169" s="83" t="str">
        <f t="shared" ref="J169:L169" si="1">IF(ISBLANK(J185),(IF(AND(J178&gt;=15,J179&gt;=12.5),"YES","NO")),(IF(AND(J178&gt;=15,J179&gt;=12.5,J185&gt;=8.5),"YES","NO")))</f>
        <v>NO</v>
      </c>
      <c r="K169" s="82"/>
      <c r="L169" s="83" t="str">
        <f t="shared" si="1"/>
        <v>NO</v>
      </c>
    </row>
    <row r="170" spans="1:12" s="33" customFormat="1" ht="14.25" hidden="1" outlineLevel="2" x14ac:dyDescent="0.2">
      <c r="A170" s="60"/>
      <c r="B170" s="92" t="s">
        <v>192</v>
      </c>
      <c r="C170" s="93"/>
      <c r="D170" s="82"/>
      <c r="E170" s="82"/>
      <c r="F170" s="82"/>
      <c r="G170" s="82"/>
      <c r="H170" s="83" t="str">
        <f>IF(ISBLANK(H184),"N/A",(IF(AND(H178&gt;=15,H184&gt;=9,H187&gt;=1.75),"YES","NO")))</f>
        <v>YES</v>
      </c>
      <c r="I170" s="83" t="str">
        <f>IF(ISBLANK(I184),"N/A",(IF(AND(I178&gt;=15,I184&gt;=9,I187&gt;=1.75),"YES","NO")))</f>
        <v>YES</v>
      </c>
      <c r="J170" s="83" t="str">
        <f t="shared" ref="J170:L170" si="2">IF(ISBLANK(J184),"N/A",(IF(AND(J178&gt;=15,J184&gt;=9,J187&gt;=1.75),"YES","NO")))</f>
        <v>YES</v>
      </c>
      <c r="K170" s="82"/>
      <c r="L170" s="83" t="str">
        <f t="shared" si="2"/>
        <v>YES</v>
      </c>
    </row>
    <row r="171" spans="1:12" s="33" customFormat="1" ht="14.25" hidden="1" outlineLevel="2" x14ac:dyDescent="0.2">
      <c r="A171" s="60"/>
      <c r="B171" s="92" t="s">
        <v>193</v>
      </c>
      <c r="C171" s="93"/>
      <c r="D171" s="82"/>
      <c r="E171" s="82"/>
      <c r="F171" s="82"/>
      <c r="G171" s="82"/>
      <c r="H171" s="83" t="str">
        <f>H170</f>
        <v>YES</v>
      </c>
      <c r="I171" s="83" t="str">
        <f>I170</f>
        <v>YES</v>
      </c>
      <c r="J171" s="83" t="str">
        <f t="shared" ref="J171:L171" si="3">J170</f>
        <v>YES</v>
      </c>
      <c r="K171" s="82"/>
      <c r="L171" s="83" t="str">
        <f t="shared" si="3"/>
        <v>YES</v>
      </c>
    </row>
    <row r="172" spans="1:12" s="33" customFormat="1" ht="14.25" hidden="1" outlineLevel="2" x14ac:dyDescent="0.2">
      <c r="A172" s="60"/>
      <c r="B172" s="92" t="s">
        <v>194</v>
      </c>
      <c r="C172" s="93"/>
      <c r="D172" s="82"/>
      <c r="E172" s="82"/>
      <c r="F172" s="82"/>
      <c r="G172" s="82"/>
      <c r="H172" s="83" t="str">
        <f>IF(ISBLANK(H185),"N/A",(IF(AND(H170="YES",H185&gt;=10,H179&gt;=12,H178&gt;=17,H188&gt;=1.75),"YES","NO")))</f>
        <v>YES</v>
      </c>
      <c r="I172" s="83" t="str">
        <f>IF(ISBLANK(I185),"N/A",(IF(AND(I170="YES",I185&gt;=10,I179&gt;=12,I178&gt;=17,I188&gt;=1.75),"YES","NO")))</f>
        <v>YES</v>
      </c>
      <c r="J172" s="83" t="str">
        <f t="shared" ref="J172:L172" si="4">IF(ISBLANK(J185),"N/A",(IF(AND(J170="YES",J185&gt;=10,J179&gt;=12,J178&gt;=17,J188&gt;=1.75),"YES","NO")))</f>
        <v>NO</v>
      </c>
      <c r="K172" s="82"/>
      <c r="L172" s="83" t="str">
        <f t="shared" si="4"/>
        <v>NO</v>
      </c>
    </row>
    <row r="173" spans="1:12" s="33" customFormat="1" ht="14.25" hidden="1" outlineLevel="2" x14ac:dyDescent="0.2">
      <c r="A173" s="60"/>
      <c r="B173" s="92" t="s">
        <v>195</v>
      </c>
      <c r="C173" s="93"/>
      <c r="D173" s="82"/>
      <c r="E173" s="82"/>
      <c r="F173" s="82"/>
      <c r="G173" s="82"/>
      <c r="H173" s="83" t="str">
        <f>IF(ISBLANK(H185),"N/A",(IF(AND(H185&gt;=8.5,H179&gt;=12.5,H178&gt;=15),"YES","NO")))</f>
        <v>YES</v>
      </c>
      <c r="I173" s="83" t="str">
        <f>IF(ISBLANK(I185),"N/A",(IF(AND(I185&gt;=8.5,I179&gt;=12.5,I178&gt;=15),"YES","NO")))</f>
        <v>YES</v>
      </c>
      <c r="J173" s="83" t="str">
        <f t="shared" ref="J173:L173" si="5">IF(ISBLANK(J185),"N/A",(IF(AND(J185&gt;=8.5,J179&gt;=12.5,J178&gt;=15),"YES","NO")))</f>
        <v>NO</v>
      </c>
      <c r="K173" s="82"/>
      <c r="L173" s="83" t="str">
        <f t="shared" si="5"/>
        <v>NO</v>
      </c>
    </row>
    <row r="174" spans="1:12" s="33" customFormat="1" ht="14.25" hidden="1" outlineLevel="2" x14ac:dyDescent="0.2">
      <c r="A174" s="60"/>
      <c r="B174" s="92" t="s">
        <v>196</v>
      </c>
      <c r="C174" s="93"/>
      <c r="D174" s="82"/>
      <c r="E174" s="82"/>
      <c r="F174" s="82"/>
      <c r="G174" s="82"/>
      <c r="H174" s="83" t="str">
        <f>IF(ISBLANK(H185),"N/A",(IF(AND(H170="YES",H178&gt;=15,H179&gt;=12.5,H185&gt;=8.5,H188&gt;=2,H183&gt;=(0.55*H180)),"YES","NO")))</f>
        <v>NO</v>
      </c>
      <c r="I174" s="83" t="str">
        <f>IF(ISBLANK(I185),"N/A",(IF(AND(I170="YES",I178&gt;=15,I179&gt;=12.5,I185&gt;=8.5,I188&gt;=2,I183&gt;=(0.55*I180)),"YES","NO")))</f>
        <v>NO</v>
      </c>
      <c r="J174" s="83" t="str">
        <f t="shared" ref="J174:L174" si="6">IF(ISBLANK(J185),"N/A",(IF(AND(J170="YES",J178&gt;=15,J179&gt;=12.5,J185&gt;=8.5,J188&gt;=2,J183&gt;=(0.55*J180)),"YES","NO")))</f>
        <v>NO</v>
      </c>
      <c r="K174" s="82"/>
      <c r="L174" s="83" t="str">
        <f t="shared" si="6"/>
        <v>NO</v>
      </c>
    </row>
    <row r="175" spans="1:12" s="33" customFormat="1" ht="14.25" collapsed="1" x14ac:dyDescent="0.2">
      <c r="A175" s="60"/>
      <c r="B175" s="62" t="s">
        <v>159</v>
      </c>
      <c r="C175" s="63"/>
      <c r="D175" s="82"/>
      <c r="E175" s="82"/>
      <c r="F175" s="82"/>
      <c r="G175" s="82"/>
      <c r="H175" s="84">
        <f>H176/12000</f>
        <v>1.5</v>
      </c>
      <c r="I175" s="84">
        <f t="shared" ref="I175:L175" si="7">I176/12000</f>
        <v>1.9166666666666667</v>
      </c>
      <c r="J175" s="84">
        <f t="shared" si="7"/>
        <v>2.5</v>
      </c>
      <c r="K175" s="82"/>
      <c r="L175" s="84">
        <f t="shared" si="7"/>
        <v>3</v>
      </c>
    </row>
    <row r="176" spans="1:12" s="33" customFormat="1" ht="14.25" x14ac:dyDescent="0.2">
      <c r="A176" s="60"/>
      <c r="B176" s="61" t="s">
        <v>123</v>
      </c>
      <c r="C176" s="64" t="s">
        <v>124</v>
      </c>
      <c r="D176" s="82"/>
      <c r="E176" s="82"/>
      <c r="F176" s="82"/>
      <c r="G176" s="82"/>
      <c r="H176" s="94">
        <v>18000</v>
      </c>
      <c r="I176" s="94">
        <v>23000</v>
      </c>
      <c r="J176" s="94">
        <v>30000</v>
      </c>
      <c r="K176" s="82"/>
      <c r="L176" s="94">
        <v>36000</v>
      </c>
    </row>
    <row r="177" spans="1:12" s="33" customFormat="1" ht="14.25" x14ac:dyDescent="0.2">
      <c r="A177" s="60"/>
      <c r="B177" s="61" t="s">
        <v>125</v>
      </c>
      <c r="C177" s="64" t="s">
        <v>124</v>
      </c>
      <c r="D177" s="82"/>
      <c r="E177" s="82"/>
      <c r="F177" s="82"/>
      <c r="G177" s="82"/>
      <c r="H177" s="94" t="s">
        <v>197</v>
      </c>
      <c r="I177" s="94" t="s">
        <v>198</v>
      </c>
      <c r="J177" s="94" t="s">
        <v>199</v>
      </c>
      <c r="K177" s="82"/>
      <c r="L177" s="95" t="s">
        <v>200</v>
      </c>
    </row>
    <row r="178" spans="1:12" s="33" customFormat="1" ht="14.25" x14ac:dyDescent="0.2">
      <c r="A178" s="60"/>
      <c r="B178" s="62" t="s">
        <v>134</v>
      </c>
      <c r="C178" s="63"/>
      <c r="D178" s="82"/>
      <c r="E178" s="82"/>
      <c r="F178" s="82"/>
      <c r="G178" s="82"/>
      <c r="H178" s="96">
        <v>20</v>
      </c>
      <c r="I178" s="96">
        <v>21</v>
      </c>
      <c r="J178" s="96">
        <v>19</v>
      </c>
      <c r="K178" s="82"/>
      <c r="L178" s="96">
        <v>17</v>
      </c>
    </row>
    <row r="179" spans="1:12" s="33" customFormat="1" ht="14.25" x14ac:dyDescent="0.2">
      <c r="A179" s="60"/>
      <c r="B179" s="62" t="s">
        <v>135</v>
      </c>
      <c r="C179" s="63"/>
      <c r="D179" s="82"/>
      <c r="E179" s="82"/>
      <c r="F179" s="82"/>
      <c r="G179" s="82"/>
      <c r="H179" s="96">
        <v>12.5</v>
      </c>
      <c r="I179" s="96">
        <v>12.5</v>
      </c>
      <c r="J179" s="96">
        <v>11.1</v>
      </c>
      <c r="K179" s="82"/>
      <c r="L179" s="96">
        <v>8.8000000000000007</v>
      </c>
    </row>
    <row r="180" spans="1:12" s="33" customFormat="1" ht="14.25" x14ac:dyDescent="0.2">
      <c r="A180" s="60"/>
      <c r="B180" s="61" t="s">
        <v>201</v>
      </c>
      <c r="C180" s="64" t="s">
        <v>124</v>
      </c>
      <c r="D180" s="82"/>
      <c r="E180" s="82"/>
      <c r="F180" s="82"/>
      <c r="G180" s="82"/>
      <c r="H180" s="97">
        <v>19000</v>
      </c>
      <c r="I180" s="97">
        <v>26000</v>
      </c>
      <c r="J180" s="97">
        <v>30000</v>
      </c>
      <c r="K180" s="82"/>
      <c r="L180" s="97">
        <v>38000</v>
      </c>
    </row>
    <row r="181" spans="1:12" s="33" customFormat="1" ht="14.25" x14ac:dyDescent="0.2">
      <c r="A181" s="60"/>
      <c r="B181" s="61" t="s">
        <v>202</v>
      </c>
      <c r="C181" s="64" t="s">
        <v>124</v>
      </c>
      <c r="D181" s="82"/>
      <c r="E181" s="82"/>
      <c r="F181" s="82"/>
      <c r="G181" s="82"/>
      <c r="H181" s="97">
        <v>12000</v>
      </c>
      <c r="I181" s="97">
        <v>16200</v>
      </c>
      <c r="J181" s="97">
        <v>19200</v>
      </c>
      <c r="K181" s="82"/>
      <c r="L181" s="97">
        <v>25600</v>
      </c>
    </row>
    <row r="182" spans="1:12" s="33" customFormat="1" ht="14.25" x14ac:dyDescent="0.2">
      <c r="A182" s="60"/>
      <c r="B182" s="61" t="s">
        <v>203</v>
      </c>
      <c r="C182" s="64" t="s">
        <v>124</v>
      </c>
      <c r="D182" s="82"/>
      <c r="E182" s="82"/>
      <c r="F182" s="82"/>
      <c r="G182" s="82"/>
      <c r="H182" s="97">
        <v>18500</v>
      </c>
      <c r="I182" s="97">
        <v>23400</v>
      </c>
      <c r="J182" s="97">
        <v>19600</v>
      </c>
      <c r="K182" s="82"/>
      <c r="L182" s="97">
        <v>25600</v>
      </c>
    </row>
    <row r="183" spans="1:12" s="33" customFormat="1" ht="14.25" x14ac:dyDescent="0.2">
      <c r="A183" s="60"/>
      <c r="B183" s="61" t="s">
        <v>204</v>
      </c>
      <c r="C183" s="64" t="s">
        <v>124</v>
      </c>
      <c r="D183" s="82"/>
      <c r="E183" s="82"/>
      <c r="F183" s="82"/>
      <c r="G183" s="82"/>
      <c r="H183" s="97">
        <v>18000</v>
      </c>
      <c r="I183" s="97">
        <v>23000</v>
      </c>
      <c r="J183" s="97">
        <v>18000</v>
      </c>
      <c r="K183" s="82"/>
      <c r="L183" s="97">
        <v>20500</v>
      </c>
    </row>
    <row r="184" spans="1:12" s="33" customFormat="1" ht="14.25" x14ac:dyDescent="0.2">
      <c r="A184" s="60"/>
      <c r="B184" s="61" t="s">
        <v>140</v>
      </c>
      <c r="C184" s="64" t="s">
        <v>124</v>
      </c>
      <c r="D184" s="82"/>
      <c r="E184" s="82"/>
      <c r="F184" s="82"/>
      <c r="G184" s="82"/>
      <c r="H184" s="98" t="s">
        <v>205</v>
      </c>
      <c r="I184" s="98" t="s">
        <v>206</v>
      </c>
      <c r="J184" s="98" t="s">
        <v>207</v>
      </c>
      <c r="K184" s="82"/>
      <c r="L184" s="95" t="s">
        <v>208</v>
      </c>
    </row>
    <row r="185" spans="1:12" s="33" customFormat="1" ht="14.25" x14ac:dyDescent="0.2">
      <c r="A185" s="60"/>
      <c r="B185" s="62" t="s">
        <v>149</v>
      </c>
      <c r="C185" s="63"/>
      <c r="D185" s="82"/>
      <c r="E185" s="82"/>
      <c r="F185" s="82"/>
      <c r="G185" s="82"/>
      <c r="H185" s="96">
        <v>10</v>
      </c>
      <c r="I185" s="96">
        <v>11.6</v>
      </c>
      <c r="J185" s="96">
        <v>10</v>
      </c>
      <c r="K185" s="82"/>
      <c r="L185" s="96">
        <v>11.3</v>
      </c>
    </row>
    <row r="186" spans="1:12" s="33" customFormat="1" ht="14.25" x14ac:dyDescent="0.2">
      <c r="A186" s="60"/>
      <c r="B186" s="66" t="s">
        <v>150</v>
      </c>
      <c r="C186" s="64" t="s">
        <v>151</v>
      </c>
      <c r="D186" s="82"/>
      <c r="E186" s="82"/>
      <c r="F186" s="82"/>
      <c r="G186" s="82"/>
      <c r="H186" s="99">
        <v>3.62</v>
      </c>
      <c r="I186" s="99">
        <v>3.58</v>
      </c>
      <c r="J186" s="99">
        <v>3.26</v>
      </c>
      <c r="K186" s="82"/>
      <c r="L186" s="99">
        <v>3.35</v>
      </c>
    </row>
    <row r="187" spans="1:12" s="33" customFormat="1" ht="14.25" x14ac:dyDescent="0.2">
      <c r="A187" s="60"/>
      <c r="B187" s="66" t="s">
        <v>152</v>
      </c>
      <c r="C187" s="64" t="s">
        <v>151</v>
      </c>
      <c r="D187" s="82"/>
      <c r="E187" s="82"/>
      <c r="F187" s="82"/>
      <c r="G187" s="82"/>
      <c r="H187" s="99">
        <v>2.34</v>
      </c>
      <c r="I187" s="99">
        <v>2.8</v>
      </c>
      <c r="J187" s="99">
        <v>2.6</v>
      </c>
      <c r="K187" s="82"/>
      <c r="L187" s="99">
        <v>2.62</v>
      </c>
    </row>
    <row r="188" spans="1:12" s="33" customFormat="1" ht="14.25" x14ac:dyDescent="0.2">
      <c r="A188" s="60"/>
      <c r="B188" s="66" t="s">
        <v>153</v>
      </c>
      <c r="C188" s="64" t="s">
        <v>151</v>
      </c>
      <c r="D188" s="82"/>
      <c r="E188" s="82"/>
      <c r="F188" s="82"/>
      <c r="G188" s="82"/>
      <c r="H188" s="99">
        <v>1.9</v>
      </c>
      <c r="I188" s="99">
        <v>1.95</v>
      </c>
      <c r="J188" s="99">
        <v>1.85</v>
      </c>
      <c r="K188" s="82"/>
      <c r="L188" s="99">
        <v>1.9</v>
      </c>
    </row>
    <row r="189" spans="1:12" s="33" customFormat="1" ht="14.25" x14ac:dyDescent="0.2">
      <c r="B189" s="75"/>
      <c r="C189" s="76"/>
      <c r="D189" s="77"/>
      <c r="E189" s="77"/>
      <c r="F189" s="77"/>
      <c r="G189" s="77"/>
      <c r="H189" s="77"/>
      <c r="I189" s="77"/>
      <c r="J189" s="77"/>
      <c r="K189" s="77"/>
      <c r="L189" s="77"/>
    </row>
    <row r="190" spans="1:12" s="33" customFormat="1" ht="14.25" x14ac:dyDescent="0.2">
      <c r="B190" s="75"/>
      <c r="C190" s="76"/>
      <c r="D190" s="77"/>
      <c r="E190" s="77"/>
      <c r="F190" s="77"/>
      <c r="G190" s="77"/>
      <c r="H190" s="77"/>
      <c r="I190" s="77"/>
      <c r="J190" s="77"/>
      <c r="K190" s="77"/>
      <c r="L190" s="77"/>
    </row>
    <row r="191" spans="1:12" s="33" customFormat="1" ht="14.25" x14ac:dyDescent="0.2">
      <c r="B191" s="75"/>
      <c r="C191" s="76"/>
      <c r="D191" s="77"/>
      <c r="E191" s="77"/>
      <c r="F191" s="77"/>
      <c r="G191" s="77"/>
      <c r="H191" s="77"/>
      <c r="I191" s="77"/>
      <c r="J191" s="77"/>
      <c r="K191" s="77"/>
      <c r="L191" s="77"/>
    </row>
    <row r="192" spans="1:12" s="33" customFormat="1" ht="14.25" x14ac:dyDescent="0.2">
      <c r="B192" s="75"/>
      <c r="C192" s="76"/>
      <c r="D192" s="77"/>
      <c r="E192" s="77"/>
      <c r="F192" s="77"/>
      <c r="G192" s="77"/>
      <c r="H192" s="77"/>
      <c r="I192" s="77"/>
      <c r="J192" s="77"/>
      <c r="K192" s="77"/>
      <c r="L192" s="77"/>
    </row>
    <row r="193" spans="1:12" s="33" customFormat="1" ht="14.25" x14ac:dyDescent="0.2">
      <c r="B193" s="75"/>
      <c r="C193" s="76"/>
      <c r="D193" s="77"/>
      <c r="E193" s="77"/>
      <c r="F193" s="77"/>
      <c r="G193" s="77"/>
      <c r="H193" s="77"/>
      <c r="I193" s="77"/>
      <c r="J193" s="77"/>
      <c r="K193" s="77"/>
      <c r="L193" s="77"/>
    </row>
    <row r="194" spans="1:12" s="33" customFormat="1" ht="14.25" x14ac:dyDescent="0.2">
      <c r="B194" s="75"/>
      <c r="C194" s="76"/>
      <c r="D194" s="77"/>
      <c r="E194" s="77"/>
      <c r="F194" s="77"/>
      <c r="G194" s="77"/>
      <c r="H194" s="77"/>
      <c r="I194" s="77"/>
      <c r="J194" s="77"/>
      <c r="K194" s="77"/>
      <c r="L194" s="77"/>
    </row>
    <row r="195" spans="1:12" s="33" customFormat="1" ht="14.25" x14ac:dyDescent="0.2">
      <c r="B195" s="75"/>
      <c r="C195" s="76"/>
      <c r="D195" s="77"/>
      <c r="E195" s="77"/>
      <c r="F195" s="77"/>
      <c r="G195" s="77"/>
      <c r="H195" s="77"/>
      <c r="I195" s="77"/>
      <c r="J195" s="77"/>
      <c r="K195" s="77"/>
      <c r="L195" s="77"/>
    </row>
    <row r="196" spans="1:12" s="33" customFormat="1" ht="14.25" x14ac:dyDescent="0.2">
      <c r="B196" s="75"/>
      <c r="C196" s="76"/>
      <c r="D196" s="77"/>
      <c r="E196" s="77"/>
      <c r="F196" s="77"/>
      <c r="G196" s="77"/>
      <c r="H196" s="77"/>
      <c r="I196" s="77"/>
      <c r="J196" s="77"/>
      <c r="K196" s="77"/>
      <c r="L196" s="77"/>
    </row>
    <row r="197" spans="1:12" s="33" customFormat="1" ht="14.25" x14ac:dyDescent="0.2">
      <c r="B197" s="75"/>
      <c r="C197" s="76"/>
      <c r="D197" s="77"/>
      <c r="E197" s="77"/>
      <c r="F197" s="77"/>
      <c r="G197" s="77"/>
      <c r="H197" s="77"/>
      <c r="I197" s="77"/>
      <c r="J197" s="77"/>
      <c r="K197" s="77"/>
      <c r="L197" s="77"/>
    </row>
    <row r="198" spans="1:12" s="33" customFormat="1" ht="14.25" x14ac:dyDescent="0.2">
      <c r="B198" s="75"/>
      <c r="C198" s="76"/>
      <c r="D198" s="77"/>
      <c r="E198" s="77"/>
      <c r="F198" s="77"/>
      <c r="G198" s="77"/>
      <c r="H198" s="77"/>
      <c r="I198" s="77"/>
      <c r="J198" s="77"/>
      <c r="K198" s="77"/>
      <c r="L198" s="77"/>
    </row>
    <row r="199" spans="1:12" s="33" customFormat="1" ht="14.25" x14ac:dyDescent="0.2">
      <c r="B199" s="75"/>
      <c r="C199" s="76"/>
      <c r="D199" s="77"/>
      <c r="E199" s="77"/>
      <c r="F199" s="77"/>
      <c r="G199" s="77"/>
      <c r="H199" s="77"/>
      <c r="I199" s="77"/>
      <c r="J199" s="77"/>
      <c r="K199" s="77"/>
      <c r="L199" s="77"/>
    </row>
    <row r="200" spans="1:12" s="33" customFormat="1" ht="14.25" x14ac:dyDescent="0.2">
      <c r="B200" s="75"/>
      <c r="C200" s="76"/>
      <c r="D200" s="77"/>
      <c r="E200" s="77"/>
      <c r="F200" s="77"/>
      <c r="G200" s="77"/>
      <c r="H200" s="77"/>
      <c r="I200" s="77"/>
      <c r="J200" s="77"/>
      <c r="K200" s="77"/>
      <c r="L200" s="77"/>
    </row>
    <row r="201" spans="1:12" s="33" customFormat="1" x14ac:dyDescent="0.2">
      <c r="A201" s="4" t="s">
        <v>154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68" t="s">
        <v>155</v>
      </c>
    </row>
    <row r="202" spans="1:12" s="33" customForma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s="33" customFormat="1" x14ac:dyDescent="0.2">
      <c r="A203" s="4" t="s">
        <v>156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68" t="s">
        <v>157</v>
      </c>
    </row>
    <row r="204" spans="1:12" s="33" customFormat="1" ht="14.25" x14ac:dyDescent="0.2">
      <c r="B204" s="58" t="s">
        <v>36</v>
      </c>
      <c r="C204" s="58"/>
      <c r="D204" s="100" t="s">
        <v>11</v>
      </c>
      <c r="E204" s="100" t="s">
        <v>13</v>
      </c>
      <c r="F204" s="101" t="s">
        <v>15</v>
      </c>
      <c r="G204" s="102" t="s">
        <v>17</v>
      </c>
      <c r="H204" s="102" t="s">
        <v>19</v>
      </c>
      <c r="I204" s="102" t="s">
        <v>21</v>
      </c>
      <c r="J204" s="102" t="s">
        <v>23</v>
      </c>
      <c r="K204" s="102" t="s">
        <v>25</v>
      </c>
      <c r="L204" s="102" t="s">
        <v>27</v>
      </c>
    </row>
    <row r="205" spans="1:12" ht="14.25" x14ac:dyDescent="0.2">
      <c r="A205" s="60" t="s">
        <v>209</v>
      </c>
      <c r="B205" s="62" t="s">
        <v>119</v>
      </c>
      <c r="C205" s="63"/>
      <c r="D205" s="59"/>
      <c r="E205" s="82"/>
      <c r="F205" s="82"/>
      <c r="G205" s="94" t="s">
        <v>210</v>
      </c>
      <c r="H205" s="94" t="s">
        <v>210</v>
      </c>
      <c r="I205" s="94" t="s">
        <v>211</v>
      </c>
      <c r="J205" s="94" t="s">
        <v>212</v>
      </c>
      <c r="K205" s="94" t="s">
        <v>213</v>
      </c>
      <c r="L205" s="82"/>
    </row>
    <row r="206" spans="1:12" ht="14.25" x14ac:dyDescent="0.2">
      <c r="A206" s="60"/>
      <c r="B206" s="62" t="s">
        <v>214</v>
      </c>
      <c r="C206" s="63"/>
      <c r="D206" s="82"/>
      <c r="E206" s="82"/>
      <c r="F206" s="82"/>
      <c r="G206" s="94" t="s">
        <v>215</v>
      </c>
      <c r="H206" s="94" t="s">
        <v>215</v>
      </c>
      <c r="I206" s="94" t="s">
        <v>216</v>
      </c>
      <c r="J206" s="94" t="s">
        <v>217</v>
      </c>
      <c r="K206" s="94" t="s">
        <v>218</v>
      </c>
      <c r="L206" s="82"/>
    </row>
    <row r="207" spans="1:12" ht="14.25" x14ac:dyDescent="0.2">
      <c r="A207" s="60"/>
      <c r="B207" s="62" t="s">
        <v>219</v>
      </c>
      <c r="C207" s="63"/>
      <c r="D207" s="82"/>
      <c r="E207" s="82"/>
      <c r="F207" s="82"/>
      <c r="G207" s="102" t="s">
        <v>121</v>
      </c>
      <c r="H207" s="102" t="s">
        <v>19</v>
      </c>
      <c r="I207" s="102" t="s">
        <v>21</v>
      </c>
      <c r="J207" s="102" t="s">
        <v>23</v>
      </c>
      <c r="K207" s="102" t="s">
        <v>25</v>
      </c>
      <c r="L207" s="82"/>
    </row>
    <row r="208" spans="1:12" ht="14.25" x14ac:dyDescent="0.2">
      <c r="A208" s="60"/>
      <c r="B208" s="62" t="s">
        <v>122</v>
      </c>
      <c r="C208" s="63"/>
      <c r="D208" s="82"/>
      <c r="E208" s="82"/>
      <c r="F208" s="82"/>
      <c r="G208" s="83" t="str">
        <f>IF(ISBLANK(G218),(IF(AND(G212&gt;=15,G213&gt;=12.5),"YES","NO")),(IF(AND(G212&gt;=15,G213&gt;=12.5,G218&gt;=8.5),"YES","NO")))</f>
        <v>NO</v>
      </c>
      <c r="H208" s="83" t="str">
        <f>IF(ISBLANK(H218),(IF(AND(H212&gt;=15,H213&gt;=12.5),"YES","NO")),(IF(AND(H212&gt;=15,H213&gt;=12.5,H218&gt;=8.5),"YES","NO")))</f>
        <v>NO</v>
      </c>
      <c r="I208" s="83" t="str">
        <f>IF(ISBLANK(I218),(IF(AND(I212&gt;=15,I213&gt;=12.5),"YES","NO")),(IF(AND(I212&gt;=15,I213&gt;=12.5,I218&gt;=8.5),"YES","NO")))</f>
        <v>NO</v>
      </c>
      <c r="J208" s="83" t="str">
        <f>IF(ISBLANK(J218),(IF(AND(J212&gt;=15,J213&gt;=12.5),"YES","NO")),(IF(AND(J212&gt;=15,J213&gt;=12.5,J218&gt;=8.5),"YES","NO")))</f>
        <v>NO</v>
      </c>
      <c r="K208" s="83" t="str">
        <f>IF(ISBLANK(K218),(IF(AND(K212&gt;=15,K213&gt;=12.5),"YES","NO")),(IF(AND(K212&gt;=15,K213&gt;=12.5,K218&gt;=8.5),"YES","NO")))</f>
        <v>NO</v>
      </c>
      <c r="L208" s="82"/>
    </row>
    <row r="209" spans="1:12" ht="14.25" x14ac:dyDescent="0.2">
      <c r="A209" s="60"/>
      <c r="B209" s="62" t="s">
        <v>159</v>
      </c>
      <c r="C209" s="63"/>
      <c r="D209" s="82"/>
      <c r="E209" s="82"/>
      <c r="F209" s="82"/>
      <c r="G209" s="84">
        <f>G210/12000</f>
        <v>1</v>
      </c>
      <c r="H209" s="84">
        <f>H210/12000</f>
        <v>1.5166666666666666</v>
      </c>
      <c r="I209" s="84">
        <f>I210/12000</f>
        <v>1.7833333333333334</v>
      </c>
      <c r="J209" s="84">
        <f>J210/12000</f>
        <v>2.3666666666666667</v>
      </c>
      <c r="K209" s="84">
        <f>K210/12000</f>
        <v>2.85</v>
      </c>
      <c r="L209" s="82"/>
    </row>
    <row r="210" spans="1:12" ht="14.25" x14ac:dyDescent="0.2">
      <c r="A210" s="60"/>
      <c r="B210" s="61" t="s">
        <v>123</v>
      </c>
      <c r="C210" s="64" t="s">
        <v>124</v>
      </c>
      <c r="D210" s="82"/>
      <c r="E210" s="82"/>
      <c r="F210" s="82"/>
      <c r="G210" s="103">
        <v>12000</v>
      </c>
      <c r="H210" s="104">
        <v>18200</v>
      </c>
      <c r="I210" s="103">
        <v>21400</v>
      </c>
      <c r="J210" s="103">
        <v>28400</v>
      </c>
      <c r="K210" s="103">
        <v>34200</v>
      </c>
      <c r="L210" s="82"/>
    </row>
    <row r="211" spans="1:12" ht="14.25" x14ac:dyDescent="0.2">
      <c r="A211" s="60"/>
      <c r="B211" s="61" t="s">
        <v>125</v>
      </c>
      <c r="C211" s="64" t="s">
        <v>124</v>
      </c>
      <c r="D211" s="82"/>
      <c r="E211" s="82"/>
      <c r="F211" s="82"/>
      <c r="G211" s="105" t="s">
        <v>220</v>
      </c>
      <c r="H211" s="106" t="s">
        <v>221</v>
      </c>
      <c r="I211" s="106" t="s">
        <v>222</v>
      </c>
      <c r="J211" s="106" t="s">
        <v>223</v>
      </c>
      <c r="K211" s="106" t="s">
        <v>224</v>
      </c>
      <c r="L211" s="82"/>
    </row>
    <row r="212" spans="1:12" ht="14.25" x14ac:dyDescent="0.2">
      <c r="A212" s="60"/>
      <c r="B212" s="62" t="s">
        <v>134</v>
      </c>
      <c r="C212" s="63"/>
      <c r="D212" s="82"/>
      <c r="E212" s="82"/>
      <c r="F212" s="82"/>
      <c r="G212" s="105">
        <v>17.5</v>
      </c>
      <c r="H212" s="107" t="s">
        <v>225</v>
      </c>
      <c r="I212" s="105" t="s">
        <v>226</v>
      </c>
      <c r="J212" s="105">
        <v>17.5</v>
      </c>
      <c r="K212" s="106">
        <v>14.5</v>
      </c>
      <c r="L212" s="82"/>
    </row>
    <row r="213" spans="1:12" ht="14.25" x14ac:dyDescent="0.2">
      <c r="A213" s="60"/>
      <c r="B213" s="62" t="s">
        <v>135</v>
      </c>
      <c r="C213" s="63"/>
      <c r="D213" s="82"/>
      <c r="E213" s="82"/>
      <c r="F213" s="82"/>
      <c r="G213" s="105">
        <v>10.5</v>
      </c>
      <c r="H213" s="105">
        <v>12</v>
      </c>
      <c r="I213" s="105">
        <v>11.5</v>
      </c>
      <c r="J213" s="105">
        <v>10.5</v>
      </c>
      <c r="K213" s="105">
        <v>9.8000000000000007</v>
      </c>
      <c r="L213" s="82"/>
    </row>
    <row r="214" spans="1:12" ht="14.25" x14ac:dyDescent="0.2">
      <c r="A214" s="60"/>
      <c r="B214" s="61" t="s">
        <v>136</v>
      </c>
      <c r="C214" s="64" t="s">
        <v>124</v>
      </c>
      <c r="D214" s="82"/>
      <c r="E214" s="82"/>
      <c r="F214" s="82"/>
      <c r="G214" s="103">
        <v>13500</v>
      </c>
      <c r="H214" s="104">
        <v>18900</v>
      </c>
      <c r="I214" s="103">
        <v>26200</v>
      </c>
      <c r="J214" s="103">
        <v>28400</v>
      </c>
      <c r="K214" s="103">
        <v>35600</v>
      </c>
      <c r="L214" s="82"/>
    </row>
    <row r="215" spans="1:12" ht="14.25" x14ac:dyDescent="0.2">
      <c r="A215" s="60"/>
      <c r="B215" s="61" t="s">
        <v>137</v>
      </c>
      <c r="C215" s="64" t="s">
        <v>124</v>
      </c>
      <c r="D215" s="82"/>
      <c r="E215" s="82"/>
      <c r="F215" s="82"/>
      <c r="G215" s="103">
        <v>7200</v>
      </c>
      <c r="H215" s="104">
        <v>14700</v>
      </c>
      <c r="I215" s="103">
        <v>16100</v>
      </c>
      <c r="J215" s="103">
        <v>19100</v>
      </c>
      <c r="K215" s="103">
        <v>20000</v>
      </c>
      <c r="L215" s="82"/>
    </row>
    <row r="216" spans="1:12" ht="14.25" x14ac:dyDescent="0.2">
      <c r="A216" s="60"/>
      <c r="B216" s="61" t="s">
        <v>227</v>
      </c>
      <c r="C216" s="64" t="s">
        <v>124</v>
      </c>
      <c r="D216" s="82"/>
      <c r="E216" s="82"/>
      <c r="F216" s="82"/>
      <c r="G216" s="103">
        <v>7800</v>
      </c>
      <c r="H216" s="104">
        <v>13600</v>
      </c>
      <c r="I216" s="103">
        <v>18800</v>
      </c>
      <c r="J216" s="103">
        <v>16100</v>
      </c>
      <c r="K216" s="103">
        <v>21400</v>
      </c>
      <c r="L216" s="82"/>
    </row>
    <row r="217" spans="1:12" ht="14.25" x14ac:dyDescent="0.2">
      <c r="A217" s="60"/>
      <c r="B217" s="61" t="s">
        <v>140</v>
      </c>
      <c r="C217" s="64" t="s">
        <v>124</v>
      </c>
      <c r="D217" s="82"/>
      <c r="E217" s="82"/>
      <c r="F217" s="82"/>
      <c r="G217" s="105" t="s">
        <v>228</v>
      </c>
      <c r="H217" s="106" t="s">
        <v>229</v>
      </c>
      <c r="I217" s="106" t="s">
        <v>230</v>
      </c>
      <c r="J217" s="106" t="s">
        <v>231</v>
      </c>
      <c r="K217" s="106" t="s">
        <v>232</v>
      </c>
      <c r="L217" s="82"/>
    </row>
    <row r="218" spans="1:12" ht="14.25" x14ac:dyDescent="0.2">
      <c r="A218" s="60"/>
      <c r="B218" s="62" t="s">
        <v>149</v>
      </c>
      <c r="C218" s="63"/>
      <c r="D218" s="82"/>
      <c r="E218" s="82"/>
      <c r="F218" s="82"/>
      <c r="G218" s="105">
        <v>9</v>
      </c>
      <c r="H218" s="105">
        <v>10.5</v>
      </c>
      <c r="I218" s="105">
        <v>9.5</v>
      </c>
      <c r="J218" s="105">
        <v>11.5</v>
      </c>
      <c r="K218" s="105">
        <v>8.1999999999999993</v>
      </c>
      <c r="L218" s="82"/>
    </row>
    <row r="219" spans="1:12" ht="14.25" x14ac:dyDescent="0.2">
      <c r="A219" s="60"/>
      <c r="B219" s="66" t="s">
        <v>150</v>
      </c>
      <c r="C219" s="64" t="s">
        <v>151</v>
      </c>
      <c r="D219" s="82"/>
      <c r="E219" s="82"/>
      <c r="F219" s="82"/>
      <c r="G219" s="108">
        <v>3.7</v>
      </c>
      <c r="H219" s="108">
        <v>3.85</v>
      </c>
      <c r="I219" s="108">
        <v>3.3</v>
      </c>
      <c r="J219" s="108">
        <v>3.3</v>
      </c>
      <c r="K219" s="108">
        <v>3.15</v>
      </c>
      <c r="L219" s="82"/>
    </row>
    <row r="220" spans="1:12" ht="14.25" x14ac:dyDescent="0.2">
      <c r="A220" s="60"/>
      <c r="B220" s="66" t="s">
        <v>152</v>
      </c>
      <c r="C220" s="64" t="s">
        <v>151</v>
      </c>
      <c r="D220" s="82"/>
      <c r="E220" s="82"/>
      <c r="F220" s="82"/>
      <c r="G220" s="108">
        <v>2.35</v>
      </c>
      <c r="H220" s="108">
        <v>3.2</v>
      </c>
      <c r="I220" s="108">
        <v>2.25</v>
      </c>
      <c r="J220" s="108">
        <v>2.25</v>
      </c>
      <c r="K220" s="108">
        <v>2.25</v>
      </c>
      <c r="L220" s="82"/>
    </row>
    <row r="221" spans="1:12" ht="14.25" x14ac:dyDescent="0.2">
      <c r="A221" s="60"/>
      <c r="B221" s="66" t="s">
        <v>153</v>
      </c>
      <c r="C221" s="64" t="s">
        <v>151</v>
      </c>
      <c r="D221" s="82"/>
      <c r="E221" s="82"/>
      <c r="F221" s="82"/>
      <c r="G221" s="108">
        <v>1.65</v>
      </c>
      <c r="H221" s="108">
        <v>2</v>
      </c>
      <c r="I221" s="108">
        <v>1.8</v>
      </c>
      <c r="J221" s="108">
        <v>2</v>
      </c>
      <c r="K221" s="108">
        <v>1.75</v>
      </c>
      <c r="L221" s="82"/>
    </row>
    <row r="222" spans="1:12" ht="7.5" customHeight="1" x14ac:dyDescent="0.2">
      <c r="A222" s="33"/>
      <c r="B222" s="75"/>
      <c r="C222" s="76"/>
      <c r="D222" s="77"/>
      <c r="E222" s="77"/>
      <c r="F222" s="77"/>
      <c r="G222" s="77"/>
      <c r="H222" s="77"/>
      <c r="I222" s="77"/>
      <c r="J222" s="77"/>
      <c r="K222" s="77"/>
      <c r="L222" s="77"/>
    </row>
    <row r="223" spans="1:12" ht="14.25" x14ac:dyDescent="0.2">
      <c r="A223" s="60" t="s">
        <v>233</v>
      </c>
      <c r="B223" s="62" t="s">
        <v>119</v>
      </c>
      <c r="C223" s="63"/>
      <c r="D223" s="59"/>
      <c r="E223" s="82"/>
      <c r="F223" s="82"/>
      <c r="G223" s="94" t="s">
        <v>234</v>
      </c>
      <c r="H223" s="94" t="s">
        <v>234</v>
      </c>
      <c r="I223" s="94" t="s">
        <v>235</v>
      </c>
      <c r="J223" s="94" t="s">
        <v>236</v>
      </c>
      <c r="K223" s="94" t="s">
        <v>237</v>
      </c>
      <c r="L223" s="82"/>
    </row>
    <row r="224" spans="1:12" ht="14.25" x14ac:dyDescent="0.2">
      <c r="A224" s="60"/>
      <c r="B224" s="62" t="s">
        <v>219</v>
      </c>
      <c r="C224" s="63"/>
      <c r="D224" s="82"/>
      <c r="E224" s="82"/>
      <c r="F224" s="82"/>
      <c r="G224" s="102" t="s">
        <v>121</v>
      </c>
      <c r="H224" s="102" t="s">
        <v>19</v>
      </c>
      <c r="I224" s="102" t="s">
        <v>21</v>
      </c>
      <c r="J224" s="102" t="s">
        <v>23</v>
      </c>
      <c r="K224" s="102" t="s">
        <v>25</v>
      </c>
      <c r="L224" s="82"/>
    </row>
    <row r="225" spans="1:12" ht="14.25" x14ac:dyDescent="0.2">
      <c r="A225" s="60"/>
      <c r="B225" s="62" t="s">
        <v>122</v>
      </c>
      <c r="C225" s="63"/>
      <c r="D225" s="82"/>
      <c r="E225" s="82"/>
      <c r="F225" s="82"/>
      <c r="G225" s="83" t="str">
        <f>IF(ISBLANK(G235),(IF(AND(G229&gt;=15,G230&gt;=12.5),"YES","NO")),(IF(AND(G229&gt;=15,G230&gt;=12.5,G235&gt;=8.5),"YES","NO")))</f>
        <v>NO</v>
      </c>
      <c r="H225" s="83" t="str">
        <f>IF(ISBLANK(H235),(IF(AND(H229&gt;=15,H230&gt;=12.5),"YES","NO")),(IF(AND(H229&gt;=15,H230&gt;=12.5,H235&gt;=8.5),"YES","NO")))</f>
        <v>NO</v>
      </c>
      <c r="I225" s="83" t="str">
        <f>IF(ISBLANK(I235),(IF(AND(I229&gt;=15,I230&gt;=12.5),"YES","NO")),(IF(AND(I229&gt;=15,I230&gt;=12.5,I235&gt;=8.5),"YES","NO")))</f>
        <v>NO</v>
      </c>
      <c r="J225" s="83" t="str">
        <f>IF(ISBLANK(J235),(IF(AND(J229&gt;=15,J230&gt;=12.5),"YES","NO")),(IF(AND(J229&gt;=15,J230&gt;=12.5,J235&gt;=8.5),"YES","NO")))</f>
        <v>NO</v>
      </c>
      <c r="K225" s="83" t="str">
        <f>IF(ISBLANK(K235),(IF(AND(K229&gt;=15,K230&gt;=12.5),"YES","NO")),(IF(AND(K229&gt;=15,K230&gt;=12.5,K235&gt;=8.5),"YES","NO")))</f>
        <v>NO</v>
      </c>
      <c r="L225" s="82"/>
    </row>
    <row r="226" spans="1:12" ht="14.25" x14ac:dyDescent="0.2">
      <c r="A226" s="60"/>
      <c r="B226" s="62" t="s">
        <v>159</v>
      </c>
      <c r="C226" s="63"/>
      <c r="D226" s="82"/>
      <c r="E226" s="82"/>
      <c r="F226" s="82"/>
      <c r="G226" s="84">
        <f>G227/12000</f>
        <v>1.0583333333333333</v>
      </c>
      <c r="H226" s="84">
        <f>H227/12000</f>
        <v>1.5</v>
      </c>
      <c r="I226" s="84">
        <f>I227/12000</f>
        <v>1.8333333333333333</v>
      </c>
      <c r="J226" s="84">
        <f>J227/12000</f>
        <v>2.4666666666666668</v>
      </c>
      <c r="K226" s="84">
        <f>K227/12000</f>
        <v>2.9</v>
      </c>
      <c r="L226" s="82"/>
    </row>
    <row r="227" spans="1:12" ht="14.25" x14ac:dyDescent="0.2">
      <c r="A227" s="60"/>
      <c r="B227" s="61" t="s">
        <v>123</v>
      </c>
      <c r="C227" s="64" t="s">
        <v>124</v>
      </c>
      <c r="D227" s="82"/>
      <c r="E227" s="82"/>
      <c r="F227" s="82"/>
      <c r="G227" s="103">
        <v>12700</v>
      </c>
      <c r="H227" s="104">
        <v>18000</v>
      </c>
      <c r="I227" s="103">
        <v>22000</v>
      </c>
      <c r="J227" s="103">
        <v>29600</v>
      </c>
      <c r="K227" s="103">
        <v>34800</v>
      </c>
      <c r="L227" s="82"/>
    </row>
    <row r="228" spans="1:12" ht="14.25" x14ac:dyDescent="0.2">
      <c r="A228" s="60"/>
      <c r="B228" s="61" t="s">
        <v>125</v>
      </c>
      <c r="C228" s="64" t="s">
        <v>124</v>
      </c>
      <c r="D228" s="82"/>
      <c r="E228" s="82"/>
      <c r="F228" s="82"/>
      <c r="G228" s="105" t="s">
        <v>238</v>
      </c>
      <c r="H228" s="106" t="s">
        <v>239</v>
      </c>
      <c r="I228" s="106" t="s">
        <v>240</v>
      </c>
      <c r="J228" s="106" t="s">
        <v>241</v>
      </c>
      <c r="K228" s="106" t="s">
        <v>242</v>
      </c>
      <c r="L228" s="82"/>
    </row>
    <row r="229" spans="1:12" ht="14.25" x14ac:dyDescent="0.2">
      <c r="A229" s="60"/>
      <c r="B229" s="62" t="s">
        <v>134</v>
      </c>
      <c r="C229" s="63"/>
      <c r="D229" s="82"/>
      <c r="E229" s="82"/>
      <c r="F229" s="82"/>
      <c r="G229" s="105">
        <v>15.5</v>
      </c>
      <c r="H229" s="105">
        <v>17</v>
      </c>
      <c r="I229" s="105">
        <v>15</v>
      </c>
      <c r="J229" s="105">
        <v>16.5</v>
      </c>
      <c r="K229" s="106">
        <v>15</v>
      </c>
      <c r="L229" s="82"/>
    </row>
    <row r="230" spans="1:12" ht="14.25" x14ac:dyDescent="0.2">
      <c r="A230" s="60"/>
      <c r="B230" s="62" t="s">
        <v>135</v>
      </c>
      <c r="C230" s="63"/>
      <c r="D230" s="82"/>
      <c r="E230" s="82"/>
      <c r="F230" s="82"/>
      <c r="G230" s="105">
        <v>10.5</v>
      </c>
      <c r="H230" s="105">
        <v>11.8</v>
      </c>
      <c r="I230" s="105">
        <v>11.5</v>
      </c>
      <c r="J230" s="105">
        <v>10</v>
      </c>
      <c r="K230" s="105">
        <v>9.5</v>
      </c>
      <c r="L230" s="82"/>
    </row>
    <row r="231" spans="1:12" ht="14.25" x14ac:dyDescent="0.2">
      <c r="A231" s="60"/>
      <c r="B231" s="61" t="s">
        <v>136</v>
      </c>
      <c r="C231" s="64" t="s">
        <v>124</v>
      </c>
      <c r="D231" s="82"/>
      <c r="E231" s="82"/>
      <c r="F231" s="82"/>
      <c r="G231" s="103">
        <v>13700</v>
      </c>
      <c r="H231" s="104">
        <v>19200</v>
      </c>
      <c r="I231" s="103">
        <v>26200</v>
      </c>
      <c r="J231" s="103">
        <v>29200</v>
      </c>
      <c r="K231" s="103">
        <v>36400</v>
      </c>
      <c r="L231" s="82"/>
    </row>
    <row r="232" spans="1:12" ht="14.25" x14ac:dyDescent="0.2">
      <c r="A232" s="60"/>
      <c r="B232" s="61" t="s">
        <v>137</v>
      </c>
      <c r="C232" s="64" t="s">
        <v>124</v>
      </c>
      <c r="D232" s="82"/>
      <c r="E232" s="82"/>
      <c r="F232" s="82"/>
      <c r="G232" s="103">
        <v>7200</v>
      </c>
      <c r="H232" s="104">
        <v>15000</v>
      </c>
      <c r="I232" s="103">
        <v>16000</v>
      </c>
      <c r="J232" s="103">
        <v>19400</v>
      </c>
      <c r="K232" s="103">
        <v>20200</v>
      </c>
      <c r="L232" s="82"/>
    </row>
    <row r="233" spans="1:12" ht="14.25" x14ac:dyDescent="0.2">
      <c r="A233" s="60"/>
      <c r="B233" s="61" t="s">
        <v>227</v>
      </c>
      <c r="C233" s="64" t="s">
        <v>124</v>
      </c>
      <c r="D233" s="82"/>
      <c r="E233" s="82"/>
      <c r="F233" s="82"/>
      <c r="G233" s="103">
        <v>7700</v>
      </c>
      <c r="H233" s="104">
        <v>13900</v>
      </c>
      <c r="I233" s="103">
        <v>18600</v>
      </c>
      <c r="J233" s="103">
        <v>16200</v>
      </c>
      <c r="K233" s="103">
        <v>21400</v>
      </c>
      <c r="L233" s="82"/>
    </row>
    <row r="234" spans="1:12" ht="14.25" x14ac:dyDescent="0.2">
      <c r="A234" s="60"/>
      <c r="B234" s="61" t="s">
        <v>140</v>
      </c>
      <c r="C234" s="64" t="s">
        <v>124</v>
      </c>
      <c r="D234" s="82"/>
      <c r="E234" s="82"/>
      <c r="F234" s="82"/>
      <c r="G234" s="105" t="s">
        <v>243</v>
      </c>
      <c r="H234" s="106" t="s">
        <v>244</v>
      </c>
      <c r="I234" s="106" t="s">
        <v>230</v>
      </c>
      <c r="J234" s="106" t="s">
        <v>245</v>
      </c>
      <c r="K234" s="106" t="s">
        <v>246</v>
      </c>
      <c r="L234" s="82"/>
    </row>
    <row r="235" spans="1:12" ht="14.25" x14ac:dyDescent="0.2">
      <c r="A235" s="60"/>
      <c r="B235" s="62" t="s">
        <v>149</v>
      </c>
      <c r="C235" s="63"/>
      <c r="D235" s="82"/>
      <c r="E235" s="82"/>
      <c r="F235" s="82"/>
      <c r="G235" s="105">
        <v>9.5</v>
      </c>
      <c r="H235" s="105">
        <v>11</v>
      </c>
      <c r="I235" s="105">
        <v>10</v>
      </c>
      <c r="J235" s="105">
        <v>12</v>
      </c>
      <c r="K235" s="105">
        <v>9</v>
      </c>
      <c r="L235" s="82"/>
    </row>
    <row r="236" spans="1:12" ht="14.25" x14ac:dyDescent="0.2">
      <c r="A236" s="60"/>
      <c r="B236" s="66" t="s">
        <v>150</v>
      </c>
      <c r="C236" s="64" t="s">
        <v>151</v>
      </c>
      <c r="D236" s="82"/>
      <c r="E236" s="82"/>
      <c r="F236" s="82"/>
      <c r="G236" s="108">
        <v>4.05</v>
      </c>
      <c r="H236" s="108">
        <v>3.85</v>
      </c>
      <c r="I236" s="108">
        <v>3.5</v>
      </c>
      <c r="J236" s="108">
        <v>3.7</v>
      </c>
      <c r="K236" s="108">
        <v>3.35</v>
      </c>
      <c r="L236" s="82"/>
    </row>
    <row r="237" spans="1:12" ht="14.25" x14ac:dyDescent="0.2">
      <c r="A237" s="60"/>
      <c r="B237" s="66" t="s">
        <v>152</v>
      </c>
      <c r="C237" s="64" t="s">
        <v>151</v>
      </c>
      <c r="D237" s="82"/>
      <c r="E237" s="82"/>
      <c r="F237" s="82"/>
      <c r="G237" s="108">
        <v>2.4500000000000002</v>
      </c>
      <c r="H237" s="108">
        <v>3.3</v>
      </c>
      <c r="I237" s="108">
        <v>2.4</v>
      </c>
      <c r="J237" s="108">
        <v>2.8</v>
      </c>
      <c r="K237" s="108">
        <v>2.4</v>
      </c>
      <c r="L237" s="82"/>
    </row>
    <row r="238" spans="1:12" ht="14.25" x14ac:dyDescent="0.2">
      <c r="A238" s="60"/>
      <c r="B238" s="66" t="s">
        <v>153</v>
      </c>
      <c r="C238" s="64" t="s">
        <v>151</v>
      </c>
      <c r="D238" s="82"/>
      <c r="E238" s="82"/>
      <c r="F238" s="82"/>
      <c r="G238" s="108">
        <v>1.7</v>
      </c>
      <c r="H238" s="108">
        <v>2</v>
      </c>
      <c r="I238" s="108">
        <v>1.85</v>
      </c>
      <c r="J238" s="108">
        <v>2</v>
      </c>
      <c r="K238" s="108">
        <v>1.9</v>
      </c>
      <c r="L238" s="82"/>
    </row>
    <row r="239" spans="1:12" ht="7.5" customHeight="1" x14ac:dyDescent="0.2">
      <c r="A239" s="33"/>
      <c r="B239" s="75"/>
      <c r="C239" s="76"/>
      <c r="D239" s="77"/>
      <c r="E239" s="77"/>
      <c r="F239" s="77"/>
      <c r="G239" s="77"/>
      <c r="H239" s="77"/>
      <c r="I239" s="77"/>
      <c r="J239" s="77"/>
      <c r="K239" s="77"/>
      <c r="L239" s="77"/>
    </row>
    <row r="240" spans="1:12" ht="14.25" x14ac:dyDescent="0.2">
      <c r="A240" s="60" t="s">
        <v>247</v>
      </c>
      <c r="B240" s="62" t="s">
        <v>119</v>
      </c>
      <c r="C240" s="63"/>
      <c r="D240" s="59"/>
      <c r="E240" s="82"/>
      <c r="F240" s="82"/>
      <c r="G240" s="94" t="s">
        <v>248</v>
      </c>
      <c r="H240" s="94" t="s">
        <v>248</v>
      </c>
      <c r="I240" s="94" t="s">
        <v>249</v>
      </c>
      <c r="J240" s="94" t="s">
        <v>250</v>
      </c>
      <c r="K240" s="94" t="s">
        <v>251</v>
      </c>
      <c r="L240" s="82"/>
    </row>
    <row r="241" spans="1:12" ht="14.25" x14ac:dyDescent="0.2">
      <c r="A241" s="60"/>
      <c r="B241" s="62" t="s">
        <v>219</v>
      </c>
      <c r="C241" s="63"/>
      <c r="D241" s="82"/>
      <c r="E241" s="82"/>
      <c r="F241" s="82"/>
      <c r="G241" s="102" t="s">
        <v>121</v>
      </c>
      <c r="H241" s="102" t="s">
        <v>19</v>
      </c>
      <c r="I241" s="102" t="s">
        <v>21</v>
      </c>
      <c r="J241" s="102" t="s">
        <v>23</v>
      </c>
      <c r="K241" s="102" t="s">
        <v>25</v>
      </c>
      <c r="L241" s="82"/>
    </row>
    <row r="242" spans="1:12" ht="14.25" x14ac:dyDescent="0.2">
      <c r="A242" s="60"/>
      <c r="B242" s="62" t="s">
        <v>122</v>
      </c>
      <c r="C242" s="63"/>
      <c r="D242" s="82"/>
      <c r="E242" s="82"/>
      <c r="F242" s="82"/>
      <c r="G242" s="83" t="str">
        <f>IF(ISBLANK(G252),(IF(AND(G246&gt;=15,G247&gt;=12.5),"YES","NO")),(IF(AND(G246&gt;=15,G247&gt;=12.5,G252&gt;=8.5),"YES","NO")))</f>
        <v>NO</v>
      </c>
      <c r="H242" s="83" t="str">
        <f>IF(ISBLANK(H252),(IF(AND(H246&gt;=15,H247&gt;=12.5),"YES","NO")),(IF(AND(H246&gt;=15,H247&gt;=12.5,H252&gt;=8.5),"YES","NO")))</f>
        <v>NO</v>
      </c>
      <c r="I242" s="83" t="str">
        <f>IF(ISBLANK(I252),(IF(AND(I246&gt;=15,I247&gt;=12.5),"YES","NO")),(IF(AND(I246&gt;=15,I247&gt;=12.5,I252&gt;=8.5),"YES","NO")))</f>
        <v>NO</v>
      </c>
      <c r="J242" s="83" t="str">
        <f>IF(ISBLANK(J252),(IF(AND(J246&gt;=15,J247&gt;=12.5),"YES","NO")),(IF(AND(J246&gt;=15,J247&gt;=12.5,J252&gt;=8.5),"YES","NO")))</f>
        <v>NO</v>
      </c>
      <c r="K242" s="83" t="str">
        <f>IF(ISBLANK(K252),(IF(AND(K246&gt;=15,K247&gt;=12.5),"YES","NO")),(IF(AND(K246&gt;=15,K247&gt;=12.5,K252&gt;=8.5),"YES","NO")))</f>
        <v>NO</v>
      </c>
      <c r="L242" s="82"/>
    </row>
    <row r="243" spans="1:12" ht="14.25" x14ac:dyDescent="0.2">
      <c r="A243" s="60"/>
      <c r="B243" s="62" t="s">
        <v>159</v>
      </c>
      <c r="C243" s="63"/>
      <c r="D243" s="82"/>
      <c r="E243" s="82"/>
      <c r="F243" s="82"/>
      <c r="G243" s="84">
        <f>G244/12000</f>
        <v>1.0666666666666667</v>
      </c>
      <c r="H243" s="84">
        <f>H244/12000</f>
        <v>1.5416666666666667</v>
      </c>
      <c r="I243" s="84">
        <f>I244/12000</f>
        <v>1.8333333333333333</v>
      </c>
      <c r="J243" s="84">
        <f>J244/12000</f>
        <v>2.3333333333333335</v>
      </c>
      <c r="K243" s="84">
        <f>K244/12000</f>
        <v>2.9</v>
      </c>
      <c r="L243" s="82"/>
    </row>
    <row r="244" spans="1:12" ht="14.25" x14ac:dyDescent="0.2">
      <c r="A244" s="60"/>
      <c r="B244" s="61" t="s">
        <v>123</v>
      </c>
      <c r="C244" s="64" t="s">
        <v>124</v>
      </c>
      <c r="D244" s="82"/>
      <c r="E244" s="82"/>
      <c r="F244" s="82"/>
      <c r="G244" s="103">
        <v>12800</v>
      </c>
      <c r="H244" s="104">
        <v>18500</v>
      </c>
      <c r="I244" s="103">
        <v>22000</v>
      </c>
      <c r="J244" s="103">
        <v>28000</v>
      </c>
      <c r="K244" s="103">
        <v>34800</v>
      </c>
      <c r="L244" s="82"/>
    </row>
    <row r="245" spans="1:12" ht="14.25" x14ac:dyDescent="0.2">
      <c r="A245" s="60"/>
      <c r="B245" s="61" t="s">
        <v>125</v>
      </c>
      <c r="C245" s="64" t="s">
        <v>124</v>
      </c>
      <c r="D245" s="82"/>
      <c r="E245" s="82"/>
      <c r="F245" s="82"/>
      <c r="G245" s="105" t="s">
        <v>252</v>
      </c>
      <c r="H245" s="106" t="s">
        <v>253</v>
      </c>
      <c r="I245" s="106" t="s">
        <v>254</v>
      </c>
      <c r="J245" s="106" t="s">
        <v>255</v>
      </c>
      <c r="K245" s="106" t="s">
        <v>256</v>
      </c>
      <c r="L245" s="82"/>
    </row>
    <row r="246" spans="1:12" ht="14.25" x14ac:dyDescent="0.2">
      <c r="A246" s="60"/>
      <c r="B246" s="62" t="s">
        <v>134</v>
      </c>
      <c r="C246" s="63"/>
      <c r="D246" s="82"/>
      <c r="E246" s="82"/>
      <c r="F246" s="82"/>
      <c r="G246" s="105">
        <v>17</v>
      </c>
      <c r="H246" s="105">
        <v>18</v>
      </c>
      <c r="I246" s="105">
        <v>15.5</v>
      </c>
      <c r="J246" s="105">
        <v>17</v>
      </c>
      <c r="K246" s="106">
        <v>17</v>
      </c>
      <c r="L246" s="82"/>
    </row>
    <row r="247" spans="1:12" ht="14.25" x14ac:dyDescent="0.2">
      <c r="A247" s="60"/>
      <c r="B247" s="62" t="s">
        <v>135</v>
      </c>
      <c r="C247" s="63"/>
      <c r="D247" s="82"/>
      <c r="E247" s="82"/>
      <c r="F247" s="82"/>
      <c r="G247" s="105">
        <v>11</v>
      </c>
      <c r="H247" s="105">
        <v>12.2</v>
      </c>
      <c r="I247" s="105">
        <v>11.5</v>
      </c>
      <c r="J247" s="105">
        <v>10</v>
      </c>
      <c r="K247" s="105">
        <v>9.5</v>
      </c>
      <c r="L247" s="82"/>
    </row>
    <row r="248" spans="1:12" ht="14.25" x14ac:dyDescent="0.2">
      <c r="A248" s="60"/>
      <c r="B248" s="61" t="s">
        <v>136</v>
      </c>
      <c r="C248" s="64" t="s">
        <v>124</v>
      </c>
      <c r="D248" s="82"/>
      <c r="E248" s="82"/>
      <c r="F248" s="82"/>
      <c r="G248" s="103">
        <v>13400</v>
      </c>
      <c r="H248" s="104">
        <v>18500</v>
      </c>
      <c r="I248" s="103">
        <v>25400</v>
      </c>
      <c r="J248" s="103">
        <v>27800</v>
      </c>
      <c r="K248" s="103">
        <v>34400</v>
      </c>
      <c r="L248" s="82"/>
    </row>
    <row r="249" spans="1:12" ht="14.25" x14ac:dyDescent="0.2">
      <c r="A249" s="60"/>
      <c r="B249" s="61" t="s">
        <v>137</v>
      </c>
      <c r="C249" s="64" t="s">
        <v>124</v>
      </c>
      <c r="D249" s="82"/>
      <c r="E249" s="82"/>
      <c r="F249" s="82"/>
      <c r="G249" s="103">
        <v>7200</v>
      </c>
      <c r="H249" s="104">
        <v>14500</v>
      </c>
      <c r="I249" s="103">
        <v>15500</v>
      </c>
      <c r="J249" s="103">
        <v>18800</v>
      </c>
      <c r="K249" s="103">
        <v>19000</v>
      </c>
      <c r="L249" s="82"/>
    </row>
    <row r="250" spans="1:12" ht="14.25" x14ac:dyDescent="0.2">
      <c r="A250" s="60"/>
      <c r="B250" s="61" t="s">
        <v>227</v>
      </c>
      <c r="C250" s="64" t="s">
        <v>124</v>
      </c>
      <c r="D250" s="82"/>
      <c r="E250" s="82"/>
      <c r="F250" s="82"/>
      <c r="G250" s="103">
        <v>7900</v>
      </c>
      <c r="H250" s="104">
        <v>13500</v>
      </c>
      <c r="I250" s="103">
        <v>18000</v>
      </c>
      <c r="J250" s="103">
        <v>15900</v>
      </c>
      <c r="K250" s="103">
        <v>20000</v>
      </c>
      <c r="L250" s="82"/>
    </row>
    <row r="251" spans="1:12" ht="14.25" x14ac:dyDescent="0.2">
      <c r="A251" s="60"/>
      <c r="B251" s="61" t="s">
        <v>140</v>
      </c>
      <c r="C251" s="64" t="s">
        <v>124</v>
      </c>
      <c r="D251" s="82"/>
      <c r="E251" s="82"/>
      <c r="F251" s="82"/>
      <c r="G251" s="105" t="s">
        <v>257</v>
      </c>
      <c r="H251" s="106" t="s">
        <v>258</v>
      </c>
      <c r="I251" s="106" t="s">
        <v>259</v>
      </c>
      <c r="J251" s="106" t="s">
        <v>260</v>
      </c>
      <c r="K251" s="106" t="s">
        <v>261</v>
      </c>
      <c r="L251" s="82"/>
    </row>
    <row r="252" spans="1:12" ht="14.25" x14ac:dyDescent="0.2">
      <c r="A252" s="60"/>
      <c r="B252" s="62" t="s">
        <v>149</v>
      </c>
      <c r="C252" s="63"/>
      <c r="D252" s="82"/>
      <c r="E252" s="82"/>
      <c r="F252" s="82"/>
      <c r="G252" s="105">
        <v>9.5</v>
      </c>
      <c r="H252" s="105">
        <v>10.5</v>
      </c>
      <c r="I252" s="105">
        <v>10.5</v>
      </c>
      <c r="J252" s="105">
        <v>11.5</v>
      </c>
      <c r="K252" s="105">
        <v>8.5</v>
      </c>
      <c r="L252" s="82"/>
    </row>
    <row r="253" spans="1:12" ht="14.25" x14ac:dyDescent="0.2">
      <c r="A253" s="60"/>
      <c r="B253" s="66" t="s">
        <v>150</v>
      </c>
      <c r="C253" s="64" t="s">
        <v>151</v>
      </c>
      <c r="D253" s="82"/>
      <c r="E253" s="82"/>
      <c r="F253" s="82"/>
      <c r="G253" s="108">
        <v>4.0999999999999996</v>
      </c>
      <c r="H253" s="108">
        <v>3.9</v>
      </c>
      <c r="I253" s="108">
        <v>3.7</v>
      </c>
      <c r="J253" s="108">
        <v>3.25</v>
      </c>
      <c r="K253" s="108">
        <v>3.2</v>
      </c>
      <c r="L253" s="82"/>
    </row>
    <row r="254" spans="1:12" ht="14.25" x14ac:dyDescent="0.2">
      <c r="A254" s="60"/>
      <c r="B254" s="66" t="s">
        <v>152</v>
      </c>
      <c r="C254" s="64" t="s">
        <v>151</v>
      </c>
      <c r="D254" s="82"/>
      <c r="E254" s="82"/>
      <c r="F254" s="82"/>
      <c r="G254" s="108">
        <v>2.5</v>
      </c>
      <c r="H254" s="108">
        <v>3.25</v>
      </c>
      <c r="I254" s="108">
        <v>2.6</v>
      </c>
      <c r="J254" s="108">
        <v>2.5499999999999998</v>
      </c>
      <c r="K254" s="108">
        <v>2.2999999999999998</v>
      </c>
      <c r="L254" s="82"/>
    </row>
    <row r="255" spans="1:12" ht="14.25" x14ac:dyDescent="0.2">
      <c r="A255" s="60"/>
      <c r="B255" s="66" t="s">
        <v>153</v>
      </c>
      <c r="C255" s="64" t="s">
        <v>151</v>
      </c>
      <c r="D255" s="82"/>
      <c r="E255" s="82"/>
      <c r="F255" s="82"/>
      <c r="G255" s="108">
        <v>1.7</v>
      </c>
      <c r="H255" s="108">
        <v>2</v>
      </c>
      <c r="I255" s="108">
        <v>2</v>
      </c>
      <c r="J255" s="108">
        <v>2</v>
      </c>
      <c r="K255" s="108">
        <v>1.75</v>
      </c>
      <c r="L255" s="82"/>
    </row>
    <row r="256" spans="1:12" ht="7.5" customHeight="1" x14ac:dyDescent="0.2">
      <c r="B256" s="89"/>
      <c r="C256" s="90"/>
      <c r="D256" s="91"/>
      <c r="E256" s="91"/>
      <c r="F256" s="91"/>
      <c r="G256" s="91"/>
      <c r="H256" s="91"/>
      <c r="I256" s="91"/>
      <c r="J256" s="91"/>
      <c r="K256" s="91"/>
      <c r="L256" s="91"/>
    </row>
    <row r="257" spans="1:12" ht="14.25" x14ac:dyDescent="0.2">
      <c r="A257" s="60" t="s">
        <v>262</v>
      </c>
      <c r="B257" s="62" t="s">
        <v>119</v>
      </c>
      <c r="C257" s="63"/>
      <c r="D257" s="59"/>
      <c r="E257" s="82"/>
      <c r="F257" s="82"/>
      <c r="G257" s="94" t="s">
        <v>263</v>
      </c>
      <c r="H257" s="94" t="s">
        <v>263</v>
      </c>
      <c r="I257" s="94" t="s">
        <v>263</v>
      </c>
      <c r="J257" s="94" t="s">
        <v>264</v>
      </c>
      <c r="K257" s="94" t="s">
        <v>264</v>
      </c>
      <c r="L257" s="82"/>
    </row>
    <row r="258" spans="1:12" ht="14.25" x14ac:dyDescent="0.2">
      <c r="A258" s="60"/>
      <c r="B258" s="62" t="s">
        <v>219</v>
      </c>
      <c r="C258" s="63"/>
      <c r="D258" s="82"/>
      <c r="E258" s="82"/>
      <c r="F258" s="82"/>
      <c r="G258" s="102" t="s">
        <v>121</v>
      </c>
      <c r="H258" s="102" t="s">
        <v>19</v>
      </c>
      <c r="I258" s="102" t="s">
        <v>21</v>
      </c>
      <c r="J258" s="102" t="s">
        <v>23</v>
      </c>
      <c r="K258" s="102" t="s">
        <v>25</v>
      </c>
      <c r="L258" s="82"/>
    </row>
    <row r="259" spans="1:12" ht="14.25" x14ac:dyDescent="0.2">
      <c r="A259" s="60"/>
      <c r="B259" s="62" t="s">
        <v>122</v>
      </c>
      <c r="C259" s="63"/>
      <c r="D259" s="82"/>
      <c r="E259" s="82"/>
      <c r="F259" s="82"/>
      <c r="G259" s="83" t="str">
        <f>IF(ISBLANK(G269),(IF(AND(G263&gt;=15,G264&gt;=12.5),"YES","NO")),(IF(AND(G263&gt;=15,G264&gt;=12.5,G269&gt;=8.5),"YES","NO")))</f>
        <v>NO</v>
      </c>
      <c r="H259" s="83" t="str">
        <f>IF(ISBLANK(H269),(IF(AND(H263&gt;=15,H264&gt;=12.5),"YES","NO")),(IF(AND(H263&gt;=15,H264&gt;=12.5,H269&gt;=8.5),"YES","NO")))</f>
        <v>NO</v>
      </c>
      <c r="I259" s="83" t="str">
        <f>IF(ISBLANK(I269),(IF(AND(I263&gt;=15,I264&gt;=12.5),"YES","NO")),(IF(AND(I263&gt;=15,I264&gt;=12.5,I269&gt;=8.5),"YES","NO")))</f>
        <v>NO</v>
      </c>
      <c r="J259" s="83" t="str">
        <f>IF(ISBLANK(J269),(IF(AND(J263&gt;=15,J264&gt;=12.5),"YES","NO")),(IF(AND(J263&gt;=15,J264&gt;=12.5,J269&gt;=8.5),"YES","NO")))</f>
        <v>NO</v>
      </c>
      <c r="K259" s="83" t="str">
        <f>IF(ISBLANK(K269),(IF(AND(K263&gt;=15,K264&gt;=12.5),"YES","NO")),(IF(AND(K263&gt;=15,K264&gt;=12.5,K269&gt;=8.5),"YES","NO")))</f>
        <v>NO</v>
      </c>
      <c r="L259" s="82"/>
    </row>
    <row r="260" spans="1:12" ht="14.25" x14ac:dyDescent="0.2">
      <c r="A260" s="60"/>
      <c r="B260" s="62" t="s">
        <v>159</v>
      </c>
      <c r="C260" s="63"/>
      <c r="D260" s="82"/>
      <c r="E260" s="82"/>
      <c r="F260" s="82"/>
      <c r="G260" s="84">
        <f>G261/12000</f>
        <v>0.95833333333333337</v>
      </c>
      <c r="H260" s="84">
        <f>H261/12000</f>
        <v>1.45</v>
      </c>
      <c r="I260" s="84">
        <f>I261/12000</f>
        <v>1.85</v>
      </c>
      <c r="J260" s="84">
        <f>J261/12000</f>
        <v>2.4166666666666665</v>
      </c>
      <c r="K260" s="84">
        <f>K261/12000</f>
        <v>2.9666666666666668</v>
      </c>
      <c r="L260" s="82"/>
    </row>
    <row r="261" spans="1:12" ht="14.25" x14ac:dyDescent="0.2">
      <c r="A261" s="60"/>
      <c r="B261" s="61" t="s">
        <v>123</v>
      </c>
      <c r="C261" s="64" t="s">
        <v>124</v>
      </c>
      <c r="D261" s="82"/>
      <c r="E261" s="82"/>
      <c r="F261" s="82"/>
      <c r="G261" s="103">
        <v>11500</v>
      </c>
      <c r="H261" s="104">
        <v>17400</v>
      </c>
      <c r="I261" s="103">
        <v>22200</v>
      </c>
      <c r="J261" s="103">
        <v>29000</v>
      </c>
      <c r="K261" s="103">
        <v>35600</v>
      </c>
      <c r="L261" s="82"/>
    </row>
    <row r="262" spans="1:12" ht="14.25" x14ac:dyDescent="0.2">
      <c r="A262" s="60"/>
      <c r="B262" s="61" t="s">
        <v>125</v>
      </c>
      <c r="C262" s="64" t="s">
        <v>124</v>
      </c>
      <c r="D262" s="82"/>
      <c r="E262" s="82"/>
      <c r="F262" s="82"/>
      <c r="G262" s="105" t="s">
        <v>238</v>
      </c>
      <c r="H262" s="106" t="s">
        <v>265</v>
      </c>
      <c r="I262" s="106" t="s">
        <v>222</v>
      </c>
      <c r="J262" s="106" t="s">
        <v>266</v>
      </c>
      <c r="K262" s="106" t="s">
        <v>224</v>
      </c>
      <c r="L262" s="82"/>
    </row>
    <row r="263" spans="1:12" ht="14.25" x14ac:dyDescent="0.2">
      <c r="A263" s="60"/>
      <c r="B263" s="62" t="s">
        <v>134</v>
      </c>
      <c r="C263" s="63"/>
      <c r="D263" s="82"/>
      <c r="E263" s="82"/>
      <c r="F263" s="82"/>
      <c r="G263" s="105">
        <v>16.5</v>
      </c>
      <c r="H263" s="105">
        <v>16</v>
      </c>
      <c r="I263" s="105">
        <v>14.5</v>
      </c>
      <c r="J263" s="105">
        <v>16</v>
      </c>
      <c r="K263" s="105">
        <v>15</v>
      </c>
      <c r="L263" s="82"/>
    </row>
    <row r="264" spans="1:12" ht="14.25" x14ac:dyDescent="0.2">
      <c r="A264" s="60"/>
      <c r="B264" s="62" t="s">
        <v>135</v>
      </c>
      <c r="C264" s="63"/>
      <c r="D264" s="82"/>
      <c r="E264" s="82"/>
      <c r="F264" s="82"/>
      <c r="G264" s="105">
        <v>11.65</v>
      </c>
      <c r="H264" s="105">
        <v>11.6</v>
      </c>
      <c r="I264" s="105">
        <v>11.4</v>
      </c>
      <c r="J264" s="105">
        <v>10.65</v>
      </c>
      <c r="K264" s="105">
        <v>9.3000000000000007</v>
      </c>
      <c r="L264" s="82"/>
    </row>
    <row r="265" spans="1:12" ht="14.25" x14ac:dyDescent="0.2">
      <c r="A265" s="60"/>
      <c r="B265" s="61" t="s">
        <v>136</v>
      </c>
      <c r="C265" s="64" t="s">
        <v>124</v>
      </c>
      <c r="D265" s="82"/>
      <c r="E265" s="82"/>
      <c r="F265" s="82"/>
      <c r="G265" s="103">
        <v>11500</v>
      </c>
      <c r="H265" s="104">
        <v>17100</v>
      </c>
      <c r="I265" s="103">
        <v>24400</v>
      </c>
      <c r="J265" s="103">
        <v>29400</v>
      </c>
      <c r="K265" s="103">
        <v>37000</v>
      </c>
      <c r="L265" s="82"/>
    </row>
    <row r="266" spans="1:12" ht="14.25" x14ac:dyDescent="0.2">
      <c r="A266" s="60"/>
      <c r="B266" s="61" t="s">
        <v>137</v>
      </c>
      <c r="C266" s="64" t="s">
        <v>124</v>
      </c>
      <c r="D266" s="82"/>
      <c r="E266" s="82"/>
      <c r="F266" s="82"/>
      <c r="G266" s="103">
        <v>6200</v>
      </c>
      <c r="H266" s="104">
        <v>13400</v>
      </c>
      <c r="I266" s="103">
        <v>15200</v>
      </c>
      <c r="J266" s="103">
        <v>19200</v>
      </c>
      <c r="K266" s="103">
        <v>21800</v>
      </c>
      <c r="L266" s="82"/>
    </row>
    <row r="267" spans="1:12" ht="14.25" x14ac:dyDescent="0.2">
      <c r="A267" s="60"/>
      <c r="B267" s="61" t="s">
        <v>227</v>
      </c>
      <c r="C267" s="64" t="s">
        <v>124</v>
      </c>
      <c r="D267" s="82"/>
      <c r="E267" s="82"/>
      <c r="F267" s="82"/>
      <c r="G267" s="103">
        <v>6800</v>
      </c>
      <c r="H267" s="104">
        <v>12500</v>
      </c>
      <c r="I267" s="103">
        <v>17900</v>
      </c>
      <c r="J267" s="103">
        <v>15800</v>
      </c>
      <c r="K267" s="103">
        <v>24500</v>
      </c>
      <c r="L267" s="82"/>
    </row>
    <row r="268" spans="1:12" ht="14.25" x14ac:dyDescent="0.2">
      <c r="A268" s="60"/>
      <c r="B268" s="61" t="s">
        <v>140</v>
      </c>
      <c r="C268" s="64" t="s">
        <v>124</v>
      </c>
      <c r="D268" s="82"/>
      <c r="E268" s="82"/>
      <c r="F268" s="82"/>
      <c r="G268" s="105" t="s">
        <v>267</v>
      </c>
      <c r="H268" s="106" t="s">
        <v>268</v>
      </c>
      <c r="I268" s="106" t="s">
        <v>230</v>
      </c>
      <c r="J268" s="106" t="s">
        <v>269</v>
      </c>
      <c r="K268" s="106" t="s">
        <v>232</v>
      </c>
      <c r="L268" s="82"/>
    </row>
    <row r="269" spans="1:12" ht="14.25" x14ac:dyDescent="0.2">
      <c r="A269" s="60"/>
      <c r="B269" s="62" t="s">
        <v>149</v>
      </c>
      <c r="C269" s="63"/>
      <c r="D269" s="82"/>
      <c r="E269" s="82"/>
      <c r="F269" s="82"/>
      <c r="G269" s="105">
        <v>10</v>
      </c>
      <c r="H269" s="105">
        <v>10.5</v>
      </c>
      <c r="I269" s="105">
        <v>11</v>
      </c>
      <c r="J269" s="105">
        <v>11</v>
      </c>
      <c r="K269" s="105">
        <v>9.9</v>
      </c>
      <c r="L269" s="82"/>
    </row>
    <row r="270" spans="1:12" ht="14.25" x14ac:dyDescent="0.2">
      <c r="A270" s="60"/>
      <c r="B270" s="66" t="s">
        <v>150</v>
      </c>
      <c r="C270" s="64" t="s">
        <v>151</v>
      </c>
      <c r="D270" s="82"/>
      <c r="E270" s="82"/>
      <c r="F270" s="82"/>
      <c r="G270" s="108">
        <v>3.65</v>
      </c>
      <c r="H270" s="108">
        <v>3.65</v>
      </c>
      <c r="I270" s="108">
        <v>3.85</v>
      </c>
      <c r="J270" s="108">
        <v>3.25</v>
      </c>
      <c r="K270" s="108">
        <v>3.1</v>
      </c>
      <c r="L270" s="82"/>
    </row>
    <row r="271" spans="1:12" ht="14.25" x14ac:dyDescent="0.2">
      <c r="A271" s="60"/>
      <c r="B271" s="66" t="s">
        <v>152</v>
      </c>
      <c r="C271" s="64" t="s">
        <v>151</v>
      </c>
      <c r="D271" s="82"/>
      <c r="E271" s="82"/>
      <c r="F271" s="82"/>
      <c r="G271" s="108">
        <v>2.15</v>
      </c>
      <c r="H271" s="108">
        <v>3.25</v>
      </c>
      <c r="I271" s="108">
        <v>2.8000000000000003</v>
      </c>
      <c r="J271" s="108">
        <v>2.5</v>
      </c>
      <c r="K271" s="108">
        <v>2.2999999999999998</v>
      </c>
      <c r="L271" s="82"/>
    </row>
    <row r="272" spans="1:12" ht="14.25" x14ac:dyDescent="0.2">
      <c r="A272" s="60"/>
      <c r="B272" s="66" t="s">
        <v>153</v>
      </c>
      <c r="C272" s="64" t="s">
        <v>151</v>
      </c>
      <c r="D272" s="82"/>
      <c r="E272" s="82"/>
      <c r="F272" s="82"/>
      <c r="G272" s="108">
        <v>1.5</v>
      </c>
      <c r="H272" s="108">
        <v>2</v>
      </c>
      <c r="I272" s="108">
        <v>2</v>
      </c>
      <c r="J272" s="108">
        <v>2</v>
      </c>
      <c r="K272" s="108">
        <v>1.85</v>
      </c>
      <c r="L272" s="82"/>
    </row>
    <row r="273" spans="1:12" ht="7.5" customHeight="1" x14ac:dyDescent="0.2">
      <c r="B273" s="89"/>
      <c r="C273" s="90"/>
      <c r="D273" s="91"/>
      <c r="E273" s="91"/>
      <c r="F273" s="91"/>
      <c r="G273" s="91"/>
      <c r="H273" s="91"/>
      <c r="I273" s="91"/>
      <c r="J273" s="91"/>
      <c r="K273" s="91"/>
      <c r="L273" s="91"/>
    </row>
    <row r="274" spans="1:12" ht="14.25" x14ac:dyDescent="0.2">
      <c r="A274" s="60" t="s">
        <v>270</v>
      </c>
      <c r="B274" s="62" t="s">
        <v>119</v>
      </c>
      <c r="C274" s="63"/>
      <c r="D274" s="59"/>
      <c r="E274" s="82"/>
      <c r="F274" s="82"/>
      <c r="G274" s="109" t="s">
        <v>271</v>
      </c>
      <c r="H274" s="109" t="s">
        <v>271</v>
      </c>
      <c r="I274" s="109" t="s">
        <v>272</v>
      </c>
      <c r="J274" s="109" t="s">
        <v>273</v>
      </c>
      <c r="K274" s="109" t="s">
        <v>274</v>
      </c>
      <c r="L274" s="82"/>
    </row>
    <row r="275" spans="1:12" ht="14.25" x14ac:dyDescent="0.2">
      <c r="A275" s="60"/>
      <c r="B275" s="62" t="s">
        <v>219</v>
      </c>
      <c r="C275" s="63"/>
      <c r="D275" s="82"/>
      <c r="E275" s="82"/>
      <c r="F275" s="82"/>
      <c r="G275" s="102" t="s">
        <v>121</v>
      </c>
      <c r="H275" s="102" t="s">
        <v>19</v>
      </c>
      <c r="I275" s="102" t="s">
        <v>21</v>
      </c>
      <c r="J275" s="102" t="s">
        <v>23</v>
      </c>
      <c r="K275" s="102" t="s">
        <v>25</v>
      </c>
      <c r="L275" s="82"/>
    </row>
    <row r="276" spans="1:12" ht="14.25" x14ac:dyDescent="0.2">
      <c r="A276" s="60"/>
      <c r="B276" s="62" t="s">
        <v>122</v>
      </c>
      <c r="C276" s="63"/>
      <c r="D276" s="82"/>
      <c r="E276" s="82"/>
      <c r="F276" s="82"/>
      <c r="G276" s="83" t="str">
        <f>IF(ISBLANK(G286),(IF(AND(G280&gt;=15,G281&gt;=12.5),"YES","NO")),(IF(AND(G280&gt;=15,G281&gt;=12.5,G286&gt;=8.5),"YES","NO")))</f>
        <v>NO</v>
      </c>
      <c r="H276" s="83" t="str">
        <f>IF(ISBLANK(H286),(IF(AND(H280&gt;=15,H281&gt;=12.5),"YES","NO")),(IF(AND(H280&gt;=15,H281&gt;=12.5,H286&gt;=8.5),"YES","NO")))</f>
        <v>NO</v>
      </c>
      <c r="I276" s="83" t="str">
        <f>IF(ISBLANK(I286),(IF(AND(I280&gt;=15,I281&gt;=12.5),"YES","NO")),(IF(AND(I280&gt;=15,I281&gt;=12.5,I286&gt;=8.5),"YES","NO")))</f>
        <v>NO</v>
      </c>
      <c r="J276" s="83" t="str">
        <f>IF(ISBLANK(J286),(IF(AND(J280&gt;=15,J281&gt;=12.5),"YES","NO")),(IF(AND(J280&gt;=15,J281&gt;=12.5,J286&gt;=8.5),"YES","NO")))</f>
        <v>NO</v>
      </c>
      <c r="K276" s="83" t="str">
        <f>IF(ISBLANK(K286),(IF(AND(K280&gt;=15,K281&gt;=12.5),"YES","NO")),(IF(AND(K280&gt;=15,K281&gt;=12.5,K286&gt;=8.5),"YES","NO")))</f>
        <v>NO</v>
      </c>
      <c r="L276" s="82"/>
    </row>
    <row r="277" spans="1:12" ht="14.25" x14ac:dyDescent="0.2">
      <c r="A277" s="60"/>
      <c r="B277" s="62" t="s">
        <v>159</v>
      </c>
      <c r="C277" s="63"/>
      <c r="D277" s="82"/>
      <c r="E277" s="82"/>
      <c r="F277" s="82"/>
      <c r="G277" s="84">
        <f>G278/12000</f>
        <v>1.0833333333333333</v>
      </c>
      <c r="H277" s="84">
        <f>H278/12000</f>
        <v>1.5416666666666667</v>
      </c>
      <c r="I277" s="84">
        <f>I278/12000</f>
        <v>1.8166666666666667</v>
      </c>
      <c r="J277" s="84">
        <f>J278/12000</f>
        <v>2.3833333333333333</v>
      </c>
      <c r="K277" s="84">
        <f>K278/12000</f>
        <v>2.8666666666666667</v>
      </c>
      <c r="L277" s="82"/>
    </row>
    <row r="278" spans="1:12" ht="14.25" x14ac:dyDescent="0.2">
      <c r="A278" s="60"/>
      <c r="B278" s="61" t="s">
        <v>123</v>
      </c>
      <c r="C278" s="64" t="s">
        <v>124</v>
      </c>
      <c r="D278" s="82"/>
      <c r="E278" s="82"/>
      <c r="F278" s="82"/>
      <c r="G278" s="103">
        <v>13000</v>
      </c>
      <c r="H278" s="104">
        <v>18500</v>
      </c>
      <c r="I278" s="103">
        <v>21800</v>
      </c>
      <c r="J278" s="103">
        <v>28600</v>
      </c>
      <c r="K278" s="103">
        <v>34400</v>
      </c>
      <c r="L278" s="82"/>
    </row>
    <row r="279" spans="1:12" ht="14.25" x14ac:dyDescent="0.2">
      <c r="A279" s="60"/>
      <c r="B279" s="61" t="s">
        <v>125</v>
      </c>
      <c r="C279" s="64" t="s">
        <v>124</v>
      </c>
      <c r="D279" s="82"/>
      <c r="E279" s="82"/>
      <c r="F279" s="82"/>
      <c r="G279" s="105" t="s">
        <v>252</v>
      </c>
      <c r="H279" s="106" t="s">
        <v>275</v>
      </c>
      <c r="I279" s="106" t="s">
        <v>276</v>
      </c>
      <c r="J279" s="106" t="s">
        <v>277</v>
      </c>
      <c r="K279" s="106" t="s">
        <v>278</v>
      </c>
      <c r="L279" s="82"/>
    </row>
    <row r="280" spans="1:12" ht="14.25" x14ac:dyDescent="0.2">
      <c r="A280" s="60"/>
      <c r="B280" s="62" t="s">
        <v>134</v>
      </c>
      <c r="C280" s="63"/>
      <c r="D280" s="82"/>
      <c r="E280" s="82"/>
      <c r="F280" s="82"/>
      <c r="G280" s="105">
        <v>17</v>
      </c>
      <c r="H280" s="105">
        <v>19</v>
      </c>
      <c r="I280" s="105">
        <v>15.5</v>
      </c>
      <c r="J280" s="105">
        <v>17.5</v>
      </c>
      <c r="K280" s="106">
        <v>16.5</v>
      </c>
      <c r="L280" s="82"/>
    </row>
    <row r="281" spans="1:12" ht="14.25" x14ac:dyDescent="0.2">
      <c r="A281" s="60"/>
      <c r="B281" s="62" t="s">
        <v>135</v>
      </c>
      <c r="C281" s="63"/>
      <c r="D281" s="82"/>
      <c r="E281" s="82"/>
      <c r="F281" s="82"/>
      <c r="G281" s="105">
        <v>11.6</v>
      </c>
      <c r="H281" s="105">
        <v>12.2</v>
      </c>
      <c r="I281" s="105">
        <v>11.5</v>
      </c>
      <c r="J281" s="105">
        <v>10.5</v>
      </c>
      <c r="K281" s="105">
        <v>9.5</v>
      </c>
      <c r="L281" s="82"/>
    </row>
    <row r="282" spans="1:12" ht="14.25" x14ac:dyDescent="0.2">
      <c r="A282" s="60"/>
      <c r="B282" s="61" t="s">
        <v>136</v>
      </c>
      <c r="C282" s="64" t="s">
        <v>124</v>
      </c>
      <c r="D282" s="82"/>
      <c r="E282" s="82"/>
      <c r="F282" s="82"/>
      <c r="G282" s="103">
        <v>13600</v>
      </c>
      <c r="H282" s="104">
        <v>19300</v>
      </c>
      <c r="I282" s="103">
        <v>26200</v>
      </c>
      <c r="J282" s="103">
        <v>28800</v>
      </c>
      <c r="K282" s="103">
        <v>36200</v>
      </c>
      <c r="L282" s="82"/>
    </row>
    <row r="283" spans="1:12" ht="14.25" x14ac:dyDescent="0.2">
      <c r="A283" s="60"/>
      <c r="B283" s="61" t="s">
        <v>137</v>
      </c>
      <c r="C283" s="64" t="s">
        <v>124</v>
      </c>
      <c r="D283" s="82"/>
      <c r="E283" s="82"/>
      <c r="F283" s="82"/>
      <c r="G283" s="103">
        <v>7200</v>
      </c>
      <c r="H283" s="104">
        <v>15000</v>
      </c>
      <c r="I283" s="103">
        <v>16100</v>
      </c>
      <c r="J283" s="103">
        <v>19200</v>
      </c>
      <c r="K283" s="103">
        <v>20200</v>
      </c>
      <c r="L283" s="82"/>
    </row>
    <row r="284" spans="1:12" ht="14.25" x14ac:dyDescent="0.2">
      <c r="A284" s="60"/>
      <c r="B284" s="61" t="s">
        <v>227</v>
      </c>
      <c r="C284" s="64" t="s">
        <v>124</v>
      </c>
      <c r="D284" s="82"/>
      <c r="E284" s="82"/>
      <c r="F284" s="82"/>
      <c r="G284" s="103">
        <v>7800</v>
      </c>
      <c r="H284" s="104">
        <v>13900</v>
      </c>
      <c r="I284" s="103">
        <v>18800</v>
      </c>
      <c r="J284" s="103">
        <v>16100</v>
      </c>
      <c r="K284" s="103">
        <v>21500</v>
      </c>
      <c r="L284" s="82"/>
    </row>
    <row r="285" spans="1:12" ht="14.25" x14ac:dyDescent="0.2">
      <c r="A285" s="60"/>
      <c r="B285" s="61" t="s">
        <v>140</v>
      </c>
      <c r="C285" s="64" t="s">
        <v>124</v>
      </c>
      <c r="D285" s="82"/>
      <c r="E285" s="82"/>
      <c r="F285" s="82"/>
      <c r="G285" s="105" t="s">
        <v>257</v>
      </c>
      <c r="H285" s="106" t="s">
        <v>268</v>
      </c>
      <c r="I285" s="106" t="s">
        <v>279</v>
      </c>
      <c r="J285" s="106" t="s">
        <v>280</v>
      </c>
      <c r="K285" s="106" t="s">
        <v>281</v>
      </c>
      <c r="L285" s="82"/>
    </row>
    <row r="286" spans="1:12" ht="14.25" x14ac:dyDescent="0.2">
      <c r="A286" s="60"/>
      <c r="B286" s="62" t="s">
        <v>149</v>
      </c>
      <c r="C286" s="63"/>
      <c r="D286" s="82"/>
      <c r="E286" s="82"/>
      <c r="F286" s="82"/>
      <c r="G286" s="105">
        <v>10</v>
      </c>
      <c r="H286" s="105">
        <v>11.5</v>
      </c>
      <c r="I286" s="105">
        <v>10</v>
      </c>
      <c r="J286" s="105">
        <v>12.5</v>
      </c>
      <c r="K286" s="105">
        <v>9</v>
      </c>
      <c r="L286" s="82"/>
    </row>
    <row r="287" spans="1:12" ht="14.25" x14ac:dyDescent="0.2">
      <c r="A287" s="60"/>
      <c r="B287" s="66" t="s">
        <v>150</v>
      </c>
      <c r="C287" s="64" t="s">
        <v>151</v>
      </c>
      <c r="D287" s="82"/>
      <c r="E287" s="82"/>
      <c r="F287" s="82"/>
      <c r="G287" s="108">
        <v>4.1500000000000004</v>
      </c>
      <c r="H287" s="108">
        <v>4</v>
      </c>
      <c r="I287" s="108">
        <v>3.4</v>
      </c>
      <c r="J287" s="108">
        <v>3.5</v>
      </c>
      <c r="K287" s="108">
        <v>3.35</v>
      </c>
      <c r="L287" s="82"/>
    </row>
    <row r="288" spans="1:12" ht="14.25" x14ac:dyDescent="0.2">
      <c r="A288" s="60"/>
      <c r="B288" s="66" t="s">
        <v>152</v>
      </c>
      <c r="C288" s="64" t="s">
        <v>151</v>
      </c>
      <c r="D288" s="82"/>
      <c r="E288" s="82"/>
      <c r="F288" s="82"/>
      <c r="G288" s="108">
        <v>2.5</v>
      </c>
      <c r="H288" s="108">
        <v>3.4</v>
      </c>
      <c r="I288" s="108">
        <v>2.25</v>
      </c>
      <c r="J288" s="108">
        <v>2.75</v>
      </c>
      <c r="K288" s="108">
        <v>2.4</v>
      </c>
      <c r="L288" s="82"/>
    </row>
    <row r="289" spans="1:12" ht="14.25" x14ac:dyDescent="0.2">
      <c r="A289" s="60"/>
      <c r="B289" s="66" t="s">
        <v>153</v>
      </c>
      <c r="C289" s="64" t="s">
        <v>151</v>
      </c>
      <c r="D289" s="82"/>
      <c r="E289" s="82"/>
      <c r="F289" s="82"/>
      <c r="G289" s="108">
        <v>1.7</v>
      </c>
      <c r="H289" s="108">
        <v>2</v>
      </c>
      <c r="I289" s="108">
        <v>1.75</v>
      </c>
      <c r="J289" s="108">
        <v>2</v>
      </c>
      <c r="K289" s="108">
        <v>1.9</v>
      </c>
      <c r="L289" s="82"/>
    </row>
    <row r="290" spans="1:12" ht="14.25" x14ac:dyDescent="0.2">
      <c r="B290" s="89"/>
      <c r="C290" s="90"/>
      <c r="D290" s="91"/>
      <c r="E290" s="91"/>
      <c r="F290" s="91"/>
      <c r="G290" s="91"/>
      <c r="H290" s="91"/>
      <c r="I290" s="91"/>
      <c r="J290" s="91"/>
      <c r="K290" s="91"/>
      <c r="L290" s="91"/>
    </row>
    <row r="291" spans="1:12" ht="14.25" x14ac:dyDescent="0.2">
      <c r="B291" s="89"/>
      <c r="C291" s="90"/>
      <c r="D291" s="91"/>
      <c r="E291" s="91"/>
      <c r="F291" s="91"/>
      <c r="G291" s="91"/>
      <c r="H291" s="91"/>
      <c r="I291" s="91"/>
      <c r="J291" s="91"/>
      <c r="K291" s="91"/>
      <c r="L291" s="91"/>
    </row>
    <row r="292" spans="1:12" ht="14.25" x14ac:dyDescent="0.2">
      <c r="B292" s="89"/>
      <c r="C292" s="90"/>
      <c r="D292" s="91"/>
      <c r="E292" s="91"/>
      <c r="F292" s="91"/>
      <c r="G292" s="91"/>
      <c r="H292" s="91"/>
      <c r="I292" s="91"/>
      <c r="J292" s="91"/>
      <c r="K292" s="91"/>
      <c r="L292" s="91"/>
    </row>
    <row r="293" spans="1:12" ht="14.25" x14ac:dyDescent="0.2">
      <c r="B293" s="89"/>
      <c r="C293" s="90"/>
      <c r="D293" s="91"/>
      <c r="E293" s="91"/>
      <c r="F293" s="91"/>
      <c r="G293" s="91"/>
      <c r="H293" s="91"/>
      <c r="I293" s="91"/>
      <c r="J293" s="91"/>
      <c r="K293" s="91"/>
      <c r="L293" s="91"/>
    </row>
    <row r="294" spans="1:12" ht="14.25" x14ac:dyDescent="0.2">
      <c r="B294" s="89"/>
      <c r="C294" s="90"/>
      <c r="D294" s="91"/>
      <c r="E294" s="91"/>
      <c r="F294" s="91"/>
      <c r="G294" s="91"/>
      <c r="H294" s="91"/>
      <c r="I294" s="91"/>
      <c r="J294" s="91"/>
      <c r="K294" s="91"/>
      <c r="L294" s="91"/>
    </row>
    <row r="295" spans="1:12" ht="14.25" x14ac:dyDescent="0.2">
      <c r="B295" s="89"/>
      <c r="C295" s="90"/>
      <c r="D295" s="91"/>
      <c r="E295" s="91"/>
      <c r="F295" s="91"/>
      <c r="G295" s="91"/>
      <c r="H295" s="91"/>
      <c r="I295" s="91"/>
      <c r="J295" s="91"/>
      <c r="K295" s="91"/>
      <c r="L295" s="91"/>
    </row>
    <row r="296" spans="1:12" ht="14.25" x14ac:dyDescent="0.2">
      <c r="B296" s="89"/>
      <c r="C296" s="90"/>
      <c r="D296" s="91"/>
      <c r="E296" s="91"/>
      <c r="F296" s="91"/>
      <c r="G296" s="91"/>
      <c r="H296" s="91"/>
      <c r="I296" s="91"/>
      <c r="J296" s="91"/>
      <c r="K296" s="91"/>
      <c r="L296" s="91"/>
    </row>
    <row r="297" spans="1:12" ht="14.25" x14ac:dyDescent="0.2">
      <c r="B297" s="89"/>
      <c r="C297" s="90"/>
      <c r="D297" s="91"/>
      <c r="E297" s="91"/>
      <c r="F297" s="91"/>
      <c r="G297" s="91"/>
      <c r="H297" s="91"/>
      <c r="I297" s="91"/>
      <c r="J297" s="91"/>
      <c r="K297" s="91"/>
      <c r="L297" s="91"/>
    </row>
    <row r="298" spans="1:12" ht="14.25" x14ac:dyDescent="0.2">
      <c r="B298" s="89"/>
      <c r="C298" s="90"/>
      <c r="D298" s="91"/>
      <c r="E298" s="91"/>
      <c r="F298" s="91"/>
      <c r="G298" s="91"/>
      <c r="H298" s="91"/>
      <c r="I298" s="91"/>
      <c r="J298" s="91"/>
      <c r="K298" s="91"/>
      <c r="L298" s="91"/>
    </row>
    <row r="299" spans="1:12" ht="14.25" x14ac:dyDescent="0.2">
      <c r="B299" s="89"/>
      <c r="C299" s="90"/>
      <c r="D299" s="91"/>
      <c r="E299" s="91"/>
      <c r="F299" s="91"/>
      <c r="G299" s="91"/>
      <c r="H299" s="91"/>
      <c r="I299" s="91"/>
      <c r="J299" s="91"/>
      <c r="K299" s="91"/>
      <c r="L299" s="91"/>
    </row>
    <row r="300" spans="1:12" ht="14.25" x14ac:dyDescent="0.2">
      <c r="B300" s="89"/>
      <c r="C300" s="90"/>
      <c r="D300" s="91"/>
      <c r="E300" s="91"/>
      <c r="F300" s="91"/>
      <c r="G300" s="91"/>
      <c r="H300" s="91"/>
      <c r="I300" s="91"/>
      <c r="J300" s="91"/>
      <c r="K300" s="91"/>
      <c r="L300" s="91"/>
    </row>
    <row r="301" spans="1:12" s="33" customFormat="1" x14ac:dyDescent="0.2">
      <c r="A301" s="4" t="s">
        <v>154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68" t="s">
        <v>155</v>
      </c>
    </row>
    <row r="302" spans="1:12" s="33" customForma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s="33" customFormat="1" x14ac:dyDescent="0.2">
      <c r="A303" s="4" t="s">
        <v>156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68" t="s">
        <v>157</v>
      </c>
    </row>
    <row r="304" spans="1:12" ht="20.25" x14ac:dyDescent="0.3">
      <c r="A304" s="32" t="s">
        <v>282</v>
      </c>
    </row>
    <row r="328" spans="2:12" ht="14.25" x14ac:dyDescent="0.2">
      <c r="B328" s="110" t="s">
        <v>8</v>
      </c>
      <c r="C328" s="110"/>
      <c r="D328" s="59" t="s">
        <v>11</v>
      </c>
      <c r="E328" s="100" t="s">
        <v>13</v>
      </c>
      <c r="F328" s="101" t="s">
        <v>15</v>
      </c>
      <c r="G328" s="102" t="s">
        <v>17</v>
      </c>
      <c r="H328" s="102" t="s">
        <v>19</v>
      </c>
      <c r="I328" s="102" t="s">
        <v>21</v>
      </c>
      <c r="J328" s="102" t="s">
        <v>23</v>
      </c>
      <c r="K328" s="102" t="s">
        <v>25</v>
      </c>
      <c r="L328" s="102" t="s">
        <v>27</v>
      </c>
    </row>
    <row r="329" spans="2:12" ht="14.25" x14ac:dyDescent="0.2">
      <c r="B329" s="111" t="s">
        <v>283</v>
      </c>
      <c r="C329" s="101" t="s">
        <v>65</v>
      </c>
      <c r="D329" s="112" t="s">
        <v>284</v>
      </c>
      <c r="E329" s="112" t="s">
        <v>284</v>
      </c>
      <c r="F329" s="112" t="s">
        <v>285</v>
      </c>
      <c r="G329" s="112" t="s">
        <v>285</v>
      </c>
      <c r="H329" s="112" t="s">
        <v>286</v>
      </c>
      <c r="I329" s="112" t="s">
        <v>287</v>
      </c>
      <c r="J329" s="112" t="s">
        <v>287</v>
      </c>
      <c r="K329" s="112" t="s">
        <v>287</v>
      </c>
      <c r="L329" s="112" t="s">
        <v>287</v>
      </c>
    </row>
    <row r="330" spans="2:12" ht="14.25" x14ac:dyDescent="0.2">
      <c r="B330" s="111" t="s">
        <v>288</v>
      </c>
      <c r="C330" s="101" t="s">
        <v>65</v>
      </c>
      <c r="D330" s="112" t="s">
        <v>289</v>
      </c>
      <c r="E330" s="112" t="s">
        <v>289</v>
      </c>
      <c r="F330" s="112" t="s">
        <v>290</v>
      </c>
      <c r="G330" s="112" t="s">
        <v>290</v>
      </c>
      <c r="H330" s="112" t="s">
        <v>291</v>
      </c>
      <c r="I330" s="112" t="s">
        <v>292</v>
      </c>
      <c r="J330" s="112" t="s">
        <v>292</v>
      </c>
      <c r="K330" s="112" t="s">
        <v>292</v>
      </c>
      <c r="L330" s="112" t="s">
        <v>292</v>
      </c>
    </row>
    <row r="331" spans="2:12" ht="14.25" x14ac:dyDescent="0.2">
      <c r="B331" s="111" t="s">
        <v>293</v>
      </c>
      <c r="C331" s="101" t="s">
        <v>65</v>
      </c>
      <c r="D331" s="112" t="s">
        <v>294</v>
      </c>
      <c r="E331" s="112" t="s">
        <v>294</v>
      </c>
      <c r="F331" s="112" t="s">
        <v>295</v>
      </c>
      <c r="G331" s="112" t="s">
        <v>295</v>
      </c>
      <c r="H331" s="112" t="s">
        <v>296</v>
      </c>
      <c r="I331" s="112" t="s">
        <v>297</v>
      </c>
      <c r="J331" s="112" t="s">
        <v>297</v>
      </c>
      <c r="K331" s="112" t="s">
        <v>297</v>
      </c>
      <c r="L331" s="112" t="s">
        <v>297</v>
      </c>
    </row>
    <row r="332" spans="2:12" ht="14.25" x14ac:dyDescent="0.2">
      <c r="B332" s="111" t="s">
        <v>298</v>
      </c>
      <c r="C332" s="101" t="s">
        <v>65</v>
      </c>
      <c r="D332" s="102" t="s">
        <v>299</v>
      </c>
      <c r="E332" s="102" t="s">
        <v>299</v>
      </c>
      <c r="F332" s="102" t="s">
        <v>300</v>
      </c>
      <c r="G332" s="102" t="s">
        <v>300</v>
      </c>
      <c r="H332" s="102" t="s">
        <v>301</v>
      </c>
      <c r="I332" s="102" t="s">
        <v>302</v>
      </c>
      <c r="J332" s="102" t="s">
        <v>302</v>
      </c>
      <c r="K332" s="102" t="s">
        <v>302</v>
      </c>
      <c r="L332" s="102" t="s">
        <v>302</v>
      </c>
    </row>
    <row r="333" spans="2:12" ht="14.25" x14ac:dyDescent="0.2">
      <c r="B333" s="111" t="s">
        <v>303</v>
      </c>
      <c r="C333" s="101" t="s">
        <v>65</v>
      </c>
      <c r="D333" s="102" t="s">
        <v>304</v>
      </c>
      <c r="E333" s="102" t="s">
        <v>304</v>
      </c>
      <c r="F333" s="102" t="s">
        <v>305</v>
      </c>
      <c r="G333" s="102" t="s">
        <v>305</v>
      </c>
      <c r="H333" s="102" t="s">
        <v>306</v>
      </c>
      <c r="I333" s="102" t="s">
        <v>307</v>
      </c>
      <c r="J333" s="102" t="s">
        <v>307</v>
      </c>
      <c r="K333" s="102" t="s">
        <v>307</v>
      </c>
      <c r="L333" s="102" t="s">
        <v>307</v>
      </c>
    </row>
    <row r="334" spans="2:12" ht="14.25" x14ac:dyDescent="0.2">
      <c r="B334" s="111" t="s">
        <v>308</v>
      </c>
      <c r="C334" s="111" t="s">
        <v>75</v>
      </c>
      <c r="D334" s="112" t="s">
        <v>309</v>
      </c>
      <c r="E334" s="112" t="s">
        <v>310</v>
      </c>
      <c r="F334" s="112" t="s">
        <v>311</v>
      </c>
      <c r="G334" s="112" t="s">
        <v>312</v>
      </c>
      <c r="H334" s="113" t="s">
        <v>313</v>
      </c>
      <c r="I334" s="113" t="s">
        <v>314</v>
      </c>
      <c r="J334" s="113" t="s">
        <v>315</v>
      </c>
      <c r="K334" s="113" t="s">
        <v>316</v>
      </c>
      <c r="L334" s="113" t="s">
        <v>317</v>
      </c>
    </row>
    <row r="335" spans="2:12" ht="14.25" x14ac:dyDescent="0.2">
      <c r="B335" s="111" t="s">
        <v>318</v>
      </c>
      <c r="C335" s="101" t="s">
        <v>65</v>
      </c>
      <c r="D335" s="112" t="s">
        <v>319</v>
      </c>
      <c r="E335" s="112" t="s">
        <v>319</v>
      </c>
      <c r="F335" s="112" t="s">
        <v>320</v>
      </c>
      <c r="G335" s="112" t="s">
        <v>320</v>
      </c>
      <c r="H335" s="113" t="s">
        <v>321</v>
      </c>
      <c r="I335" s="113" t="s">
        <v>322</v>
      </c>
      <c r="J335" s="113" t="s">
        <v>322</v>
      </c>
      <c r="K335" s="113" t="s">
        <v>322</v>
      </c>
      <c r="L335" s="113" t="s">
        <v>322</v>
      </c>
    </row>
    <row r="336" spans="2:12" ht="14.25" x14ac:dyDescent="0.2">
      <c r="B336" s="111" t="s">
        <v>323</v>
      </c>
      <c r="C336" s="101" t="s">
        <v>65</v>
      </c>
      <c r="D336" s="112" t="s">
        <v>324</v>
      </c>
      <c r="E336" s="112" t="s">
        <v>324</v>
      </c>
      <c r="F336" s="112" t="s">
        <v>325</v>
      </c>
      <c r="G336" s="112" t="s">
        <v>325</v>
      </c>
      <c r="H336" s="113" t="s">
        <v>326</v>
      </c>
      <c r="I336" s="113" t="s">
        <v>327</v>
      </c>
      <c r="J336" s="113" t="s">
        <v>327</v>
      </c>
      <c r="K336" s="113" t="s">
        <v>327</v>
      </c>
      <c r="L336" s="113" t="s">
        <v>327</v>
      </c>
    </row>
    <row r="337" spans="2:12" ht="14.25" x14ac:dyDescent="0.2">
      <c r="B337" s="111" t="s">
        <v>328</v>
      </c>
      <c r="C337" s="101" t="s">
        <v>65</v>
      </c>
      <c r="D337" s="112" t="s">
        <v>329</v>
      </c>
      <c r="E337" s="112" t="s">
        <v>329</v>
      </c>
      <c r="F337" s="112" t="s">
        <v>330</v>
      </c>
      <c r="G337" s="112" t="s">
        <v>330</v>
      </c>
      <c r="H337" s="113" t="s">
        <v>331</v>
      </c>
      <c r="I337" s="113" t="s">
        <v>332</v>
      </c>
      <c r="J337" s="113" t="s">
        <v>332</v>
      </c>
      <c r="K337" s="113" t="s">
        <v>332</v>
      </c>
      <c r="L337" s="113" t="s">
        <v>332</v>
      </c>
    </row>
    <row r="338" spans="2:12" ht="14.25" x14ac:dyDescent="0.2">
      <c r="B338" s="111" t="s">
        <v>333</v>
      </c>
      <c r="C338" s="111" t="s">
        <v>75</v>
      </c>
      <c r="D338" s="112" t="s">
        <v>334</v>
      </c>
      <c r="E338" s="112" t="s">
        <v>335</v>
      </c>
      <c r="F338" s="112" t="s">
        <v>336</v>
      </c>
      <c r="G338" s="112" t="s">
        <v>337</v>
      </c>
      <c r="H338" s="113" t="s">
        <v>338</v>
      </c>
      <c r="I338" s="113" t="s">
        <v>339</v>
      </c>
      <c r="J338" s="113" t="s">
        <v>340</v>
      </c>
      <c r="K338" s="113" t="s">
        <v>341</v>
      </c>
      <c r="L338" s="113" t="s">
        <v>342</v>
      </c>
    </row>
    <row r="408" spans="1:12" x14ac:dyDescent="0.2"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 x14ac:dyDescent="0.2"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 x14ac:dyDescent="0.2"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 s="33" customFormat="1" x14ac:dyDescent="0.2">
      <c r="A411" s="4" t="s">
        <v>154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68" t="s">
        <v>155</v>
      </c>
    </row>
    <row r="412" spans="1:12" s="33" customForma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s="33" customFormat="1" x14ac:dyDescent="0.2">
      <c r="A413" s="4" t="s">
        <v>156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68" t="s">
        <v>157</v>
      </c>
    </row>
    <row r="414" spans="1:12" ht="1.5" customHeight="1" x14ac:dyDescent="0.2">
      <c r="C414" s="4"/>
      <c r="D414" s="4"/>
      <c r="E414" s="4"/>
      <c r="F414" s="4"/>
      <c r="G414" s="4"/>
      <c r="H414" s="4"/>
      <c r="I414" s="4"/>
      <c r="J414" s="4"/>
      <c r="K414" s="4"/>
      <c r="L414" s="68"/>
    </row>
  </sheetData>
  <sheetProtection algorithmName="SHA-512" hashValue="F+6hj1gE4dxEFMBeD0xTxj9dStTgy97RqXTbt6iqRqnboGAzPB+fiAQZSg60clD6a9oiWREoNd4gBQF//BS7kA==" saltValue="164PydmwrX67MnW4lj+Tgg==" spinCount="100000" sheet="1" objects="1" scenarios="1" selectLockedCells="1"/>
  <protectedRanges>
    <protectedRange sqref="B9:C9 B11:C11 E9:G9 I9:K9 I11:K11 G25:H26" name="Unlocked"/>
  </protectedRanges>
  <mergeCells count="127">
    <mergeCell ref="B328:C328"/>
    <mergeCell ref="A274:A289"/>
    <mergeCell ref="B274:C274"/>
    <mergeCell ref="B275:C275"/>
    <mergeCell ref="B276:C276"/>
    <mergeCell ref="B277:C277"/>
    <mergeCell ref="B280:C280"/>
    <mergeCell ref="B281:C281"/>
    <mergeCell ref="B286:C286"/>
    <mergeCell ref="A257:A272"/>
    <mergeCell ref="B257:C257"/>
    <mergeCell ref="B258:C258"/>
    <mergeCell ref="B259:C259"/>
    <mergeCell ref="B260:C260"/>
    <mergeCell ref="B263:C263"/>
    <mergeCell ref="B264:C264"/>
    <mergeCell ref="B269:C269"/>
    <mergeCell ref="A240:A255"/>
    <mergeCell ref="B240:C240"/>
    <mergeCell ref="B241:C241"/>
    <mergeCell ref="B242:C242"/>
    <mergeCell ref="B243:C243"/>
    <mergeCell ref="B246:C246"/>
    <mergeCell ref="B247:C247"/>
    <mergeCell ref="B252:C252"/>
    <mergeCell ref="B213:C213"/>
    <mergeCell ref="B218:C218"/>
    <mergeCell ref="A223:A238"/>
    <mergeCell ref="B223:C223"/>
    <mergeCell ref="B224:C224"/>
    <mergeCell ref="B225:C225"/>
    <mergeCell ref="B226:C226"/>
    <mergeCell ref="B229:C229"/>
    <mergeCell ref="B230:C230"/>
    <mergeCell ref="B235:C235"/>
    <mergeCell ref="B179:C179"/>
    <mergeCell ref="B185:C185"/>
    <mergeCell ref="B204:C204"/>
    <mergeCell ref="A205:A221"/>
    <mergeCell ref="B205:C205"/>
    <mergeCell ref="B206:C206"/>
    <mergeCell ref="B207:C207"/>
    <mergeCell ref="B208:C208"/>
    <mergeCell ref="B209:C209"/>
    <mergeCell ref="B212:C212"/>
    <mergeCell ref="A168:A188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8:C178"/>
    <mergeCell ref="A151:A166"/>
    <mergeCell ref="B151:C151"/>
    <mergeCell ref="B152:C152"/>
    <mergeCell ref="B153:C153"/>
    <mergeCell ref="B156:C156"/>
    <mergeCell ref="B157:C157"/>
    <mergeCell ref="B163:C163"/>
    <mergeCell ref="A134:A149"/>
    <mergeCell ref="B134:C134"/>
    <mergeCell ref="B135:C135"/>
    <mergeCell ref="B136:C136"/>
    <mergeCell ref="B139:C139"/>
    <mergeCell ref="B140:C140"/>
    <mergeCell ref="B146:C146"/>
    <mergeCell ref="A117:A132"/>
    <mergeCell ref="B117:C117"/>
    <mergeCell ref="B118:C118"/>
    <mergeCell ref="B119:C119"/>
    <mergeCell ref="B122:C122"/>
    <mergeCell ref="B123:C123"/>
    <mergeCell ref="B129:C129"/>
    <mergeCell ref="B99:C99"/>
    <mergeCell ref="A100:A115"/>
    <mergeCell ref="B100:C100"/>
    <mergeCell ref="B101:C101"/>
    <mergeCell ref="B102:C102"/>
    <mergeCell ref="B105:C105"/>
    <mergeCell ref="B106:C106"/>
    <mergeCell ref="B112:C112"/>
    <mergeCell ref="A57:A58"/>
    <mergeCell ref="B62:C62"/>
    <mergeCell ref="A63:A77"/>
    <mergeCell ref="B64:C64"/>
    <mergeCell ref="B67:C67"/>
    <mergeCell ref="B68:C68"/>
    <mergeCell ref="B74:C74"/>
    <mergeCell ref="A48:A51"/>
    <mergeCell ref="B49:C49"/>
    <mergeCell ref="B50:C50"/>
    <mergeCell ref="B51:C51"/>
    <mergeCell ref="A52:A56"/>
    <mergeCell ref="B52:C52"/>
    <mergeCell ref="B53:C53"/>
    <mergeCell ref="B54:C54"/>
    <mergeCell ref="A33:A37"/>
    <mergeCell ref="A38:A39"/>
    <mergeCell ref="A40:A43"/>
    <mergeCell ref="A44:A47"/>
    <mergeCell ref="B44:C44"/>
    <mergeCell ref="B47:C47"/>
    <mergeCell ref="F22:G22"/>
    <mergeCell ref="F24:H24"/>
    <mergeCell ref="G25:H25"/>
    <mergeCell ref="G26:H26"/>
    <mergeCell ref="A31:L31"/>
    <mergeCell ref="B32:C32"/>
    <mergeCell ref="F13:G13"/>
    <mergeCell ref="J13:L29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32:L58">
    <cfRule type="expression" dxfId="23" priority="48">
      <formula>NOT(D$32=$G$25)</formula>
    </cfRule>
  </conditionalFormatting>
  <conditionalFormatting sqref="D32:L58">
    <cfRule type="expression" priority="47">
      <formula>$G$25="ALL"</formula>
    </cfRule>
  </conditionalFormatting>
  <conditionalFormatting sqref="D63:L77">
    <cfRule type="expression" dxfId="22" priority="44">
      <formula>NOT(D$62=$G$25)</formula>
    </cfRule>
  </conditionalFormatting>
  <conditionalFormatting sqref="D63:L77">
    <cfRule type="expression" priority="45" stopIfTrue="1">
      <formula>$G$26="ALL"</formula>
    </cfRule>
    <cfRule type="expression" dxfId="21" priority="46">
      <formula>NOT($A$63=$G$26)</formula>
    </cfRule>
  </conditionalFormatting>
  <conditionalFormatting sqref="D63:L77">
    <cfRule type="expression" priority="43">
      <formula>$G$26="ALL"</formula>
    </cfRule>
  </conditionalFormatting>
  <conditionalFormatting sqref="D100:L115">
    <cfRule type="expression" priority="39">
      <formula>$G$26="ALL"</formula>
    </cfRule>
    <cfRule type="expression" dxfId="20" priority="40">
      <formula>NOT(D$62=$G$25)</formula>
    </cfRule>
    <cfRule type="expression" priority="41" stopIfTrue="1">
      <formula>$G$26="ALL"</formula>
    </cfRule>
    <cfRule type="expression" dxfId="19" priority="42">
      <formula>NOT($A$100=$G$26)</formula>
    </cfRule>
  </conditionalFormatting>
  <conditionalFormatting sqref="D117:L132">
    <cfRule type="expression" priority="35">
      <formula>$G$26="ALL"</formula>
    </cfRule>
    <cfRule type="expression" dxfId="18" priority="36">
      <formula>NOT(D$62=$G$25)</formula>
    </cfRule>
    <cfRule type="expression" priority="37" stopIfTrue="1">
      <formula>$G$26="ALL"</formula>
    </cfRule>
    <cfRule type="expression" dxfId="17" priority="38">
      <formula>NOT($A$117=$G$26)</formula>
    </cfRule>
  </conditionalFormatting>
  <conditionalFormatting sqref="D134:L149">
    <cfRule type="expression" priority="31">
      <formula>$G$26="ALL"</formula>
    </cfRule>
    <cfRule type="expression" dxfId="16" priority="32">
      <formula>NOT(D$62=$G$25)</formula>
    </cfRule>
    <cfRule type="expression" priority="33" stopIfTrue="1">
      <formula>$G$26="ALL"</formula>
    </cfRule>
    <cfRule type="expression" dxfId="15" priority="34">
      <formula>NOT($A$134=$G$26)</formula>
    </cfRule>
  </conditionalFormatting>
  <conditionalFormatting sqref="D151:L166">
    <cfRule type="expression" priority="27">
      <formula>$G$26="ALL"</formula>
    </cfRule>
    <cfRule type="expression" dxfId="14" priority="28">
      <formula>NOT(D$62=$G$25)</formula>
    </cfRule>
    <cfRule type="expression" priority="29" stopIfTrue="1">
      <formula>$G$26="ALL"</formula>
    </cfRule>
    <cfRule type="expression" dxfId="13" priority="30">
      <formula>NOT($A$151=$G$26)</formula>
    </cfRule>
  </conditionalFormatting>
  <conditionalFormatting sqref="D168:L188">
    <cfRule type="expression" priority="23">
      <formula>$G$26="ALL"</formula>
    </cfRule>
    <cfRule type="expression" dxfId="12" priority="24">
      <formula>NOT(D$62=$G$25)</formula>
    </cfRule>
    <cfRule type="expression" priority="25" stopIfTrue="1">
      <formula>$G$26="ALL"</formula>
    </cfRule>
    <cfRule type="expression" dxfId="11" priority="26">
      <formula>NOT($A$168=$G$26)</formula>
    </cfRule>
  </conditionalFormatting>
  <conditionalFormatting sqref="D205:L221">
    <cfRule type="expression" priority="19">
      <formula>$G$26="ALL"</formula>
    </cfRule>
    <cfRule type="expression" dxfId="10" priority="20">
      <formula>NOT(D$62=$G$25)</formula>
    </cfRule>
    <cfRule type="expression" priority="21" stopIfTrue="1">
      <formula>$G$26="ALL"</formula>
    </cfRule>
    <cfRule type="expression" dxfId="9" priority="22">
      <formula>NOT($A$205=$G$26)</formula>
    </cfRule>
  </conditionalFormatting>
  <conditionalFormatting sqref="D223:L238">
    <cfRule type="expression" priority="15">
      <formula>$G$26="ALL"</formula>
    </cfRule>
    <cfRule type="expression" dxfId="8" priority="16">
      <formula>NOT(D$62=$G$25)</formula>
    </cfRule>
    <cfRule type="expression" priority="17" stopIfTrue="1">
      <formula>$G$26="ALL"</formula>
    </cfRule>
    <cfRule type="expression" dxfId="7" priority="18">
      <formula>NOT($A$223=$G$26)</formula>
    </cfRule>
  </conditionalFormatting>
  <conditionalFormatting sqref="D240:L255">
    <cfRule type="expression" priority="11">
      <formula>$G$26="ALL"</formula>
    </cfRule>
    <cfRule type="expression" dxfId="6" priority="12">
      <formula>NOT(D$62=$G$25)</formula>
    </cfRule>
    <cfRule type="expression" priority="13" stopIfTrue="1">
      <formula>$G$26="ALL"</formula>
    </cfRule>
    <cfRule type="expression" dxfId="5" priority="14">
      <formula>NOT($A$240=$G$26)</formula>
    </cfRule>
  </conditionalFormatting>
  <conditionalFormatting sqref="D257:L272">
    <cfRule type="expression" priority="7">
      <formula>$G$26="ALL"</formula>
    </cfRule>
    <cfRule type="expression" dxfId="4" priority="8">
      <formula>NOT(D$62=$G$25)</formula>
    </cfRule>
    <cfRule type="expression" priority="9" stopIfTrue="1">
      <formula>$G$26="ALL"</formula>
    </cfRule>
    <cfRule type="expression" dxfId="3" priority="10">
      <formula>NOT($A$257=$G$26)</formula>
    </cfRule>
  </conditionalFormatting>
  <conditionalFormatting sqref="D274:L289">
    <cfRule type="expression" priority="3">
      <formula>$G$26="ALL"</formula>
    </cfRule>
    <cfRule type="expression" dxfId="2" priority="4">
      <formula>NOT(D$62=$G$25)</formula>
    </cfRule>
    <cfRule type="expression" priority="5" stopIfTrue="1">
      <formula>$G$26="ALL"</formula>
    </cfRule>
    <cfRule type="expression" dxfId="1" priority="6">
      <formula>NOT($A$274=$G$26)</formula>
    </cfRule>
  </conditionalFormatting>
  <conditionalFormatting sqref="D328:L338">
    <cfRule type="expression" priority="1">
      <formula>$G$26="ALL"</formula>
    </cfRule>
    <cfRule type="expression" dxfId="0" priority="2">
      <formula>NOT(D$62=$G$25)</formula>
    </cfRule>
  </conditionalFormatting>
  <dataValidations count="2">
    <dataValidation type="list" showInputMessage="1" showErrorMessage="1" sqref="G25:H25" xr:uid="{B181DE95-BA9B-450D-BD17-F28525382D2E}">
      <formula1>"12k - 115V,6K,9K,12K - 208/230V,18K,24K,30K,36K,36K - AHU Only"</formula1>
    </dataValidation>
    <dataValidation type="list" showInputMessage="1" showErrorMessage="1" sqref="G26:H26" xr:uid="{64049F98-1263-431E-8201-B2B57A5F7CD5}">
      <formula1>"ALL, High Wall, Cassette, Ducted, Mix Match Ducted, Console, Air Handler, FB4C Fan Coil, FMA4X Fan Coil, PF4M Fan Coil, FV4C Fan Coil, FMC-FMU Fan Coil"</formula1>
    </dataValidation>
  </dataValidations>
  <hyperlinks>
    <hyperlink ref="B170:C170" r:id="rId1" display="NEEP" xr:uid="{469B764E-0EB8-4313-AD57-44E2D681B67B}"/>
    <hyperlink ref="B172:C172" r:id="rId2" display="CCHP" xr:uid="{F7A24C7A-55F7-42E0-B238-6AD259C5B681}"/>
    <hyperlink ref="B174:C174" r:id="rId3" display="ASHP COLD CLIMATE" xr:uid="{88A60864-0789-4E79-9670-D8D5B8DAA1C5}"/>
    <hyperlink ref="B173:C173" r:id="rId4" display="ASHP" xr:uid="{C6A4F37B-A4BF-4A57-9CBB-9DF119BA9230}"/>
    <hyperlink ref="B171" r:id="rId5" xr:uid="{9494A51A-030D-4417-9942-0D21BC8A93DA}"/>
  </hyperlinks>
  <pageMargins left="0.25" right="0.25" top="0.25" bottom="0.5" header="0.05" footer="0.25"/>
  <pageSetup scale="54" fitToHeight="0" orientation="portrait" horizontalDpi="1200" verticalDpi="1200" r:id="rId6"/>
  <headerFooter>
    <oddFooter>&amp;CEdition Date: 07/2022
&amp;P</oddFooter>
  </headerFooter>
  <rowBreaks count="2" manualBreakCount="2">
    <brk id="98" max="16383" man="1"/>
    <brk id="415" max="16383" man="1"/>
  </rowBreaks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38MARB PAY</vt:lpstr>
      <vt:lpstr>'38MARB PAY'!Print_Area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2022-07-11T15:30:38Z</dcterms:created>
  <dcterms:modified xsi:type="dcterms:W3CDTF">2022-07-11T15:30:54Z</dcterms:modified>
</cp:coreProperties>
</file>