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arcgl-my.sharepoint.com/personal/minyoo_kim_carrier_com/Documents/Desktop/38mbrc revisions/"/>
    </mc:Choice>
  </mc:AlternateContent>
  <xr:revisionPtr revIDLastSave="25" documentId="8_{3333FC41-3732-4DC9-BFF8-579DB2B92516}" xr6:coauthVersionLast="47" xr6:coauthVersionMax="47" xr10:uidLastSave="{111D40F3-912D-4F7E-B546-F41D723E4F1A}"/>
  <bookViews>
    <workbookView xWindow="-110" yWindow="-110" windowWidth="19420" windowHeight="10420" xr2:uid="{E2658D97-AE81-48F6-8B60-9DA028907605}"/>
  </bookViews>
  <sheets>
    <sheet name="38MBRC-02SB" sheetId="1" r:id="rId1"/>
  </sheets>
  <definedNames>
    <definedName name="_xlnm.Print_Area" localSheetId="0">'38MBRC-02SB'!$A:$L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0" i="1" l="1"/>
  <c r="E150" i="1"/>
  <c r="D150" i="1"/>
  <c r="E148" i="1"/>
  <c r="D148" i="1"/>
  <c r="E145" i="1"/>
  <c r="E149" i="1" s="1"/>
  <c r="D145" i="1"/>
  <c r="D149" i="1" s="1"/>
  <c r="F144" i="1"/>
  <c r="E144" i="1"/>
  <c r="E146" i="1" s="1"/>
  <c r="D144" i="1"/>
  <c r="D146" i="1" s="1"/>
  <c r="F128" i="1"/>
  <c r="E128" i="1"/>
  <c r="D128" i="1"/>
  <c r="E126" i="1"/>
  <c r="D126" i="1"/>
  <c r="F122" i="1"/>
  <c r="E122" i="1"/>
  <c r="E124" i="1" s="1"/>
  <c r="D122" i="1"/>
  <c r="D123" i="1" s="1"/>
  <c r="F106" i="1"/>
  <c r="E106" i="1"/>
  <c r="D106" i="1"/>
  <c r="F104" i="1"/>
  <c r="E104" i="1"/>
  <c r="D104" i="1"/>
  <c r="D102" i="1"/>
  <c r="D101" i="1"/>
  <c r="D105" i="1" s="1"/>
  <c r="F100" i="1"/>
  <c r="F102" i="1" s="1"/>
  <c r="E100" i="1"/>
  <c r="E101" i="1" s="1"/>
  <c r="D100" i="1"/>
  <c r="E73" i="1"/>
  <c r="D73" i="1"/>
  <c r="E71" i="1"/>
  <c r="D71" i="1"/>
  <c r="E67" i="1"/>
  <c r="E69" i="1" s="1"/>
  <c r="D67" i="1"/>
  <c r="D68" i="1" s="1"/>
  <c r="E105" i="1" l="1"/>
  <c r="E103" i="1"/>
  <c r="D72" i="1"/>
  <c r="D70" i="1"/>
  <c r="D127" i="1"/>
  <c r="D125" i="1"/>
  <c r="E68" i="1"/>
  <c r="F101" i="1"/>
  <c r="D103" i="1"/>
  <c r="E123" i="1"/>
  <c r="E147" i="1"/>
  <c r="D69" i="1"/>
  <c r="D124" i="1"/>
  <c r="E102" i="1"/>
  <c r="D147" i="1"/>
  <c r="F103" i="1" l="1"/>
  <c r="F105" i="1"/>
  <c r="E72" i="1"/>
  <c r="E70" i="1"/>
  <c r="E127" i="1"/>
  <c r="E125" i="1"/>
</calcChain>
</file>

<file path=xl/sharedStrings.xml><?xml version="1.0" encoding="utf-8"?>
<sst xmlns="http://schemas.openxmlformats.org/spreadsheetml/2006/main" count="468" uniqueCount="208">
  <si>
    <t>Outdoor Unit Single Zone Heat Pump Ductless System</t>
  </si>
  <si>
    <t>38MBRC Submittal Selection</t>
  </si>
  <si>
    <t>Job Data:</t>
  </si>
  <si>
    <t>Location:</t>
  </si>
  <si>
    <t>Carrier #:</t>
  </si>
  <si>
    <t>Tag #:</t>
  </si>
  <si>
    <t xml:space="preserve">Date: </t>
  </si>
  <si>
    <t>Outdoor Model #</t>
  </si>
  <si>
    <t>Size</t>
  </si>
  <si>
    <r>
      <rPr>
        <b/>
        <sz val="12"/>
        <color rgb="FF000000"/>
        <rFont val="Arial"/>
        <family val="2"/>
      </rPr>
      <t>STANDARD FEATURES</t>
    </r>
    <r>
      <rPr>
        <sz val="12"/>
        <color indexed="8"/>
        <rFont val="Arial"/>
        <family val="2"/>
      </rPr>
      <t xml:space="preserve">
• Variable Speed (Inverter)
• Factory installed Base Pan Heater
• Factory installed Crankcase Heater
• Low Voltage Controls
• Auto-Restart function
• Condenser High Temp Protection
• Quiet operation
• Anti-corrosive fin coating
</t>
    </r>
    <r>
      <rPr>
        <b/>
        <sz val="12"/>
        <color rgb="FF000000"/>
        <rFont val="Arial"/>
        <family val="2"/>
      </rPr>
      <t>LIMITED WARRANTY*</t>
    </r>
    <r>
      <rPr>
        <sz val="12"/>
        <color indexed="8"/>
        <rFont val="Arial"/>
        <family val="2"/>
      </rPr>
      <t xml:space="preserve">
• 10 year limited to original purchaser on compressor and parts upon timely registration, otherwise 5 years
*For residential applications. 
See warranty for full details.</t>
    </r>
  </si>
  <si>
    <t>38MBRCQ36AA3</t>
  </si>
  <si>
    <t>36K</t>
  </si>
  <si>
    <t>38MBRCQ48AA3</t>
  </si>
  <si>
    <t>48K</t>
  </si>
  <si>
    <t>38MBRCQ58AA3</t>
  </si>
  <si>
    <t>58K</t>
  </si>
  <si>
    <t>Combination Selection</t>
  </si>
  <si>
    <t>Outdoor Unit</t>
  </si>
  <si>
    <t>Indoor Category</t>
  </si>
  <si>
    <t>ALL</t>
  </si>
  <si>
    <t>NOTE: Images for illustration purposes only. Actual models may be slightly different.</t>
  </si>
  <si>
    <t>Specifications</t>
  </si>
  <si>
    <t>Outdoor - Heat Pump</t>
  </si>
  <si>
    <t>System</t>
  </si>
  <si>
    <t>Outdoor Size</t>
  </si>
  <si>
    <t>Electrical</t>
  </si>
  <si>
    <t>Voltage, Phase, Cycle</t>
  </si>
  <si>
    <t>V/Ph/Hz</t>
  </si>
  <si>
    <t>208/230-1-60</t>
  </si>
  <si>
    <t>MCA</t>
  </si>
  <si>
    <t>A.</t>
  </si>
  <si>
    <t>Recommended Fuse Size</t>
  </si>
  <si>
    <t>MOCP - Fuse Rating</t>
  </si>
  <si>
    <t>Short Circuit Current Rating (SCCR)</t>
  </si>
  <si>
    <t>kA</t>
  </si>
  <si>
    <t>Operating Range</t>
  </si>
  <si>
    <t>Cooling Outdoor DB Min - Max</t>
  </si>
  <si>
    <t>°F(°C)</t>
  </si>
  <si>
    <t>Heating Outdoor DB Min - Max</t>
  </si>
  <si>
    <t>Piping</t>
  </si>
  <si>
    <t>Total Piping Length</t>
  </si>
  <si>
    <t>ft (m)</t>
  </si>
  <si>
    <t>213 (65)</t>
  </si>
  <si>
    <r>
      <t>Piping Lift</t>
    </r>
    <r>
      <rPr>
        <vertAlign val="superscript"/>
        <sz val="11"/>
        <rFont val="Arial"/>
        <family val="2"/>
      </rPr>
      <t>*</t>
    </r>
  </si>
  <si>
    <t>98 (30)</t>
  </si>
  <si>
    <t>Pipe Connection Size - Liquid</t>
  </si>
  <si>
    <t>in (mm)</t>
  </si>
  <si>
    <t>3/8 (9.52)</t>
  </si>
  <si>
    <t>Pipe Connection Size - Suction</t>
  </si>
  <si>
    <t>5/8 (16)</t>
  </si>
  <si>
    <t>7/8 (22)</t>
  </si>
  <si>
    <t>Refrigerant</t>
  </si>
  <si>
    <t>Type</t>
  </si>
  <si>
    <t>R410A</t>
  </si>
  <si>
    <t xml:space="preserve">Charge </t>
  </si>
  <si>
    <t>lbs (kg)</t>
  </si>
  <si>
    <t>6.72 (3.05)</t>
  </si>
  <si>
    <t>9.26 (4.2)</t>
  </si>
  <si>
    <t>10.58 (4.8)</t>
  </si>
  <si>
    <t>Additional Refrigerant Charge (between Std &amp; Max Piping Lengths)</t>
  </si>
  <si>
    <t>Oz/ft
(g/m)</t>
  </si>
  <si>
    <t>0.32 (30)</t>
  </si>
  <si>
    <t>Metering Device</t>
  </si>
  <si>
    <t>EXV</t>
  </si>
  <si>
    <t>EXV + Capillary</t>
  </si>
  <si>
    <t>Outdoor 
Coil</t>
  </si>
  <si>
    <t>Face Area</t>
  </si>
  <si>
    <t>Sq. Ft.</t>
  </si>
  <si>
    <t>No. Rows</t>
  </si>
  <si>
    <t>Fins per inch</t>
  </si>
  <si>
    <t>Circuits</t>
  </si>
  <si>
    <t>Compressor</t>
  </si>
  <si>
    <t>Rotary Inverter</t>
  </si>
  <si>
    <t>Model</t>
  </si>
  <si>
    <t>ATF310D43UMT</t>
  </si>
  <si>
    <t>ATQ420D1UMU</t>
  </si>
  <si>
    <t>KTQ420D1UMU</t>
  </si>
  <si>
    <t>Oil Type</t>
  </si>
  <si>
    <t>VG74</t>
  </si>
  <si>
    <t>Oil Charge</t>
  </si>
  <si>
    <t>Fl. Oz.</t>
  </si>
  <si>
    <t>Rated Current</t>
  </si>
  <si>
    <t>RLA</t>
  </si>
  <si>
    <t>Airflow &amp;
Sound</t>
  </si>
  <si>
    <t>Airflow</t>
  </si>
  <si>
    <t>CFM</t>
  </si>
  <si>
    <t>Sound Pressure</t>
  </si>
  <si>
    <t>dB(A)</t>
  </si>
  <si>
    <t>* Condensing unit above or below indoor unit</t>
  </si>
  <si>
    <t>Performance</t>
  </si>
  <si>
    <t>Cassette</t>
  </si>
  <si>
    <t>Indoor Model</t>
  </si>
  <si>
    <t>Energy Star</t>
  </si>
  <si>
    <t>NEEP</t>
  </si>
  <si>
    <t>MASSCEC</t>
  </si>
  <si>
    <t>CCHP</t>
  </si>
  <si>
    <t>ASHP</t>
  </si>
  <si>
    <t>ASHP COLD CLIMATE</t>
  </si>
  <si>
    <t>Cooling System Tons</t>
  </si>
  <si>
    <t>Cooling Rated Capacity</t>
  </si>
  <si>
    <t>Btu/h</t>
  </si>
  <si>
    <t>Cooling Cap. Range Min - Max</t>
  </si>
  <si>
    <t>12,400~36,000</t>
  </si>
  <si>
    <t>16,600~48,000</t>
  </si>
  <si>
    <t>SEER</t>
  </si>
  <si>
    <t>EER</t>
  </si>
  <si>
    <t>Heating Rated Capacity  (47°F)</t>
  </si>
  <si>
    <t>Heating Rated Capacity  (17°F)</t>
  </si>
  <si>
    <t>Heating Maximum Capacity  (17°F)</t>
  </si>
  <si>
    <t>Heating Maximum Capacity (17°F)</t>
  </si>
  <si>
    <t>Heating Maximum Capacity  (5°F)</t>
  </si>
  <si>
    <t>Heating Cap. Range Min - Max</t>
  </si>
  <si>
    <t>11,200~38,000</t>
  </si>
  <si>
    <t>11,850~52,000</t>
  </si>
  <si>
    <t>HSPF</t>
  </si>
  <si>
    <t>COP (47°F)</t>
  </si>
  <si>
    <t>W/W</t>
  </si>
  <si>
    <t>COP (17°F)</t>
  </si>
  <si>
    <t>COP (5°F)</t>
  </si>
  <si>
    <t>SUBJECT TO CHANGE WITHOUT NOTICE</t>
  </si>
  <si>
    <t>Ducted</t>
  </si>
  <si>
    <t>5,900~36,000</t>
  </si>
  <si>
    <t>12,000~48,000</t>
  </si>
  <si>
    <t> 13,000~59,000</t>
  </si>
  <si>
    <t>12,700~40,000</t>
  </si>
  <si>
    <t>11,600~50,000</t>
  </si>
  <si>
    <t> 12,000-61,000</t>
  </si>
  <si>
    <t>Console</t>
  </si>
  <si>
    <t>11,400~36,000</t>
  </si>
  <si>
    <t>15,800~48,000</t>
  </si>
  <si>
    <t>15,000~54,000</t>
  </si>
  <si>
    <t>11,400~38,000</t>
  </si>
  <si>
    <t>12,000~50,000</t>
  </si>
  <si>
    <t>17,000~62,000</t>
  </si>
  <si>
    <t>Air Handler</t>
  </si>
  <si>
    <t>60K</t>
  </si>
  <si>
    <t>11,600-41,000</t>
  </si>
  <si>
    <t>11,800~51,900</t>
  </si>
  <si>
    <t>11,000~60,000</t>
  </si>
  <si>
    <t>9,200-43,000</t>
  </si>
  <si>
    <t>11,900~58,000</t>
  </si>
  <si>
    <t>12,000~60,400</t>
  </si>
  <si>
    <t>FB4C Fan Coil</t>
  </si>
  <si>
    <t>FB4CNP060L</t>
  </si>
  <si>
    <t>FB4CNP061L</t>
  </si>
  <si>
    <t>Indoor Model 2</t>
  </si>
  <si>
    <t>NO</t>
  </si>
  <si>
    <t>12500~51000</t>
  </si>
  <si>
    <t>12000~60000</t>
  </si>
  <si>
    <t>SEER2</t>
  </si>
  <si>
    <t>EER2</t>
  </si>
  <si>
    <t>12000~55000</t>
  </si>
  <si>
    <t>12500~57000</t>
  </si>
  <si>
    <t>HSPF2</t>
  </si>
  <si>
    <t>FX4D Fan Coil</t>
  </si>
  <si>
    <t>FX4DN(B,F)049L</t>
  </si>
  <si>
    <t>FX4DN(B,F)061L</t>
  </si>
  <si>
    <t>12600~51500</t>
  </si>
  <si>
    <t>12300~60200</t>
  </si>
  <si>
    <t>11900~53000</t>
  </si>
  <si>
    <t>12300~56500</t>
  </si>
  <si>
    <t>FV4C Fan Coil</t>
  </si>
  <si>
    <t>FV4CNF005L</t>
  </si>
  <si>
    <t>FV4CNF006L</t>
  </si>
  <si>
    <t>12400~51000</t>
  </si>
  <si>
    <t>12100~59600</t>
  </si>
  <si>
    <t>12100~53200</t>
  </si>
  <si>
    <t>12500~59000</t>
  </si>
  <si>
    <t>Dimensions</t>
  </si>
  <si>
    <t>*Drawing for reference only; 48K &amp; 58K models have dual fans.</t>
  </si>
  <si>
    <t>Width (W)</t>
  </si>
  <si>
    <t>37.24 (946)</t>
  </si>
  <si>
    <t>37.48 (952)</t>
  </si>
  <si>
    <t>Height (H)</t>
  </si>
  <si>
    <t>31.89 (810)</t>
  </si>
  <si>
    <t>52.48 (1333)</t>
  </si>
  <si>
    <t>Depth (D)</t>
  </si>
  <si>
    <t>16.14 (410)</t>
  </si>
  <si>
    <t>16.34 (415)</t>
  </si>
  <si>
    <t>L1</t>
  </si>
  <si>
    <t>26.50 (673)</t>
  </si>
  <si>
    <t>24.96 (634)</t>
  </si>
  <si>
    <t>L2</t>
  </si>
  <si>
    <t>15.85 (403)</t>
  </si>
  <si>
    <t>15.58 (396)</t>
  </si>
  <si>
    <t>Operating Weight</t>
  </si>
  <si>
    <t>148.59 (67.4)</t>
  </si>
  <si>
    <t>219.14 (99.4)</t>
  </si>
  <si>
    <t>217.15 (98.5)</t>
  </si>
  <si>
    <t>Shipping Width</t>
  </si>
  <si>
    <t>42.91 (1090)</t>
  </si>
  <si>
    <t>43.11 (1095)</t>
  </si>
  <si>
    <t>Shipping Height</t>
  </si>
  <si>
    <t>34.45 (875)</t>
  </si>
  <si>
    <t>58.27 (1480)</t>
  </si>
  <si>
    <t>Shipping Depth</t>
  </si>
  <si>
    <t>19.68 (500)</t>
  </si>
  <si>
    <t>19.49 (495)</t>
  </si>
  <si>
    <t>Shipping Weight</t>
  </si>
  <si>
    <t>160.94 (73)</t>
  </si>
  <si>
    <t>249.12 (113)</t>
  </si>
  <si>
    <t>248.24 (112.6)</t>
  </si>
  <si>
    <t>5~122(-15~50)</t>
  </si>
  <si>
    <t xml:space="preserve"> -13~75(-25~24)</t>
  </si>
  <si>
    <t>-13~75(-25~24)</t>
  </si>
  <si>
    <t xml:space="preserve">Copyright 2024 CAC/BDP ● Atlanta, GA. 30339
</t>
  </si>
  <si>
    <t>Catalog No.: 38MBRC-03SB</t>
  </si>
  <si>
    <t>Replaces: 38MBRC-02SB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</si>
</sst>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"/>
    <numFmt numFmtId="165" formatCode="0.0_ "/>
    <numFmt numFmtId="166" formatCode="#,##0.0"/>
  </numFmts>
  <fonts count="23" x14ac:knownFonts="1">
    <font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8"/>
      <color theme="0"/>
      <name val="Arial"/>
      <family val="2"/>
    </font>
    <font>
      <sz val="18"/>
      <color indexed="8"/>
      <name val="Arial"/>
      <family val="2"/>
    </font>
    <font>
      <b/>
      <sz val="9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2"/>
      <color rgb="FF00000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i/>
      <sz val="16"/>
      <color indexed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vertAlign val="superscript"/>
      <sz val="11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1"/>
      <color rgb="FF000000"/>
      <name val="Arial"/>
      <family val="2"/>
    </font>
    <font>
      <sz val="9"/>
      <name val="Arial"/>
      <family val="2"/>
    </font>
    <font>
      <b/>
      <i/>
      <sz val="11"/>
      <color indexed="8"/>
      <name val="Arial"/>
      <family val="2"/>
    </font>
    <font>
      <b/>
      <sz val="11"/>
      <name val="Arial"/>
      <family val="2"/>
    </font>
    <font>
      <u/>
      <sz val="11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" fillId="0" borderId="0"/>
    <xf numFmtId="0" fontId="16" fillId="0" borderId="0"/>
    <xf numFmtId="0" fontId="16" fillId="0" borderId="0"/>
    <xf numFmtId="0" fontId="9" fillId="0" borderId="0"/>
  </cellStyleXfs>
  <cellXfs count="131">
    <xf numFmtId="0" fontId="0" fillId="0" borderId="0" xfId="0"/>
    <xf numFmtId="0" fontId="2" fillId="2" borderId="0" xfId="3" applyFont="1" applyFill="1"/>
    <xf numFmtId="0" fontId="2" fillId="2" borderId="0" xfId="3" applyFont="1" applyFill="1" applyAlignment="1">
      <alignment horizontal="center"/>
    </xf>
    <xf numFmtId="0" fontId="2" fillId="2" borderId="0" xfId="3" applyFont="1" applyFill="1" applyAlignment="1">
      <alignment horizontal="center" vertical="center"/>
    </xf>
    <xf numFmtId="0" fontId="2" fillId="0" borderId="0" xfId="3" applyFont="1"/>
    <xf numFmtId="0" fontId="3" fillId="2" borderId="0" xfId="3" applyFont="1" applyFill="1"/>
    <xf numFmtId="0" fontId="4" fillId="2" borderId="0" xfId="3" applyFont="1" applyFill="1"/>
    <xf numFmtId="0" fontId="4" fillId="2" borderId="0" xfId="3" applyFont="1" applyFill="1" applyAlignment="1">
      <alignment horizontal="center"/>
    </xf>
    <xf numFmtId="0" fontId="4" fillId="2" borderId="0" xfId="3" applyFont="1" applyFill="1" applyAlignment="1">
      <alignment horizontal="center" vertical="center"/>
    </xf>
    <xf numFmtId="0" fontId="4" fillId="0" borderId="0" xfId="3" applyFont="1"/>
    <xf numFmtId="0" fontId="5" fillId="2" borderId="0" xfId="3" applyFont="1" applyFill="1"/>
    <xf numFmtId="0" fontId="6" fillId="0" borderId="0" xfId="3" applyFont="1" applyProtection="1">
      <protection locked="0"/>
    </xf>
    <xf numFmtId="0" fontId="6" fillId="0" borderId="0" xfId="3" applyFont="1" applyAlignment="1" applyProtection="1">
      <alignment horizontal="center"/>
      <protection locked="0"/>
    </xf>
    <xf numFmtId="0" fontId="6" fillId="0" borderId="0" xfId="3" applyFont="1" applyAlignment="1" applyProtection="1">
      <alignment horizontal="center" vertical="center"/>
      <protection locked="0"/>
    </xf>
    <xf numFmtId="0" fontId="7" fillId="0" borderId="0" xfId="3" applyFont="1" applyAlignment="1" applyProtection="1">
      <alignment horizontal="right"/>
      <protection locked="0"/>
    </xf>
    <xf numFmtId="0" fontId="6" fillId="0" borderId="0" xfId="3" applyFont="1" applyAlignment="1" applyProtection="1">
      <alignment vertical="center"/>
      <protection locked="0"/>
    </xf>
    <xf numFmtId="0" fontId="7" fillId="0" borderId="4" xfId="3" applyFont="1" applyBorder="1" applyAlignment="1">
      <alignment horizontal="center" vertical="center"/>
    </xf>
    <xf numFmtId="0" fontId="7" fillId="0" borderId="4" xfId="3" applyFont="1" applyBorder="1" applyAlignment="1">
      <alignment horizontal="center"/>
    </xf>
    <xf numFmtId="3" fontId="10" fillId="0" borderId="4" xfId="0" applyNumberFormat="1" applyFont="1" applyBorder="1" applyAlignment="1">
      <alignment horizontal="center" vertical="center"/>
    </xf>
    <xf numFmtId="0" fontId="6" fillId="0" borderId="4" xfId="3" applyFont="1" applyBorder="1" applyAlignment="1">
      <alignment horizontal="center"/>
    </xf>
    <xf numFmtId="0" fontId="7" fillId="0" borderId="5" xfId="3" applyFont="1" applyBorder="1" applyAlignment="1" applyProtection="1">
      <alignment horizontal="left" vertical="center"/>
      <protection locked="0"/>
    </xf>
    <xf numFmtId="0" fontId="10" fillId="3" borderId="5" xfId="0" applyFont="1" applyFill="1" applyBorder="1" applyAlignment="1" applyProtection="1">
      <alignment horizontal="center"/>
      <protection locked="0"/>
    </xf>
    <xf numFmtId="0" fontId="6" fillId="3" borderId="5" xfId="3" applyFont="1" applyFill="1" applyBorder="1" applyAlignment="1" applyProtection="1">
      <alignment horizontal="center"/>
      <protection locked="0"/>
    </xf>
    <xf numFmtId="0" fontId="9" fillId="0" borderId="0" xfId="0" applyFont="1" applyProtection="1">
      <protection locked="0"/>
    </xf>
    <xf numFmtId="0" fontId="6" fillId="0" borderId="0" xfId="3" applyFont="1" applyAlignment="1" applyProtection="1">
      <alignment horizontal="left" vertical="center" wrapText="1"/>
      <protection locked="0"/>
    </xf>
    <xf numFmtId="0" fontId="11" fillId="0" borderId="0" xfId="3" applyFont="1"/>
    <xf numFmtId="0" fontId="6" fillId="0" borderId="0" xfId="3" applyFont="1"/>
    <xf numFmtId="0" fontId="6" fillId="0" borderId="0" xfId="3" applyFont="1" applyAlignment="1">
      <alignment horizontal="center"/>
    </xf>
    <xf numFmtId="0" fontId="6" fillId="0" borderId="0" xfId="3" applyFont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14" fillId="0" borderId="4" xfId="0" applyFont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4" xfId="3" applyFont="1" applyBorder="1" applyAlignment="1">
      <alignment vertical="center"/>
    </xf>
    <xf numFmtId="0" fontId="14" fillId="0" borderId="4" xfId="3" applyFont="1" applyBorder="1" applyAlignment="1">
      <alignment horizontal="center" vertical="center"/>
    </xf>
    <xf numFmtId="0" fontId="14" fillId="0" borderId="1" xfId="3" applyFont="1" applyBorder="1" applyAlignment="1">
      <alignment horizontal="center" vertical="center"/>
    </xf>
    <xf numFmtId="0" fontId="14" fillId="0" borderId="4" xfId="0" quotePrefix="1" applyFont="1" applyBorder="1" applyAlignment="1">
      <alignment horizontal="center" vertical="center"/>
    </xf>
    <xf numFmtId="0" fontId="14" fillId="0" borderId="4" xfId="3" applyFont="1" applyBorder="1" applyAlignment="1">
      <alignment horizontal="left" vertical="center"/>
    </xf>
    <xf numFmtId="0" fontId="1" fillId="0" borderId="4" xfId="0" quotePrefix="1" applyFont="1" applyBorder="1" applyAlignment="1">
      <alignment horizontal="center" vertical="center"/>
    </xf>
    <xf numFmtId="12" fontId="14" fillId="0" borderId="4" xfId="0" applyNumberFormat="1" applyFont="1" applyBorder="1" applyAlignment="1">
      <alignment horizontal="center" vertical="center"/>
    </xf>
    <xf numFmtId="0" fontId="18" fillId="0" borderId="4" xfId="4" applyFont="1" applyBorder="1" applyAlignment="1">
      <alignment vertical="center" wrapText="1"/>
    </xf>
    <xf numFmtId="0" fontId="18" fillId="0" borderId="1" xfId="4" applyFont="1" applyBorder="1" applyAlignment="1">
      <alignment horizontal="center" vertical="center" wrapText="1"/>
    </xf>
    <xf numFmtId="164" fontId="18" fillId="0" borderId="4" xfId="0" applyNumberFormat="1" applyFont="1" applyBorder="1" applyAlignment="1">
      <alignment horizontal="center" vertical="center" wrapText="1"/>
    </xf>
    <xf numFmtId="0" fontId="16" fillId="0" borderId="4" xfId="4" applyBorder="1" applyAlignment="1">
      <alignment horizontal="center" vertical="center" wrapText="1"/>
    </xf>
    <xf numFmtId="164" fontId="16" fillId="0" borderId="4" xfId="0" applyNumberFormat="1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165" fontId="18" fillId="0" borderId="4" xfId="0" applyNumberFormat="1" applyFont="1" applyBorder="1" applyAlignment="1">
      <alignment horizontal="center" vertical="center" wrapText="1"/>
    </xf>
    <xf numFmtId="0" fontId="14" fillId="0" borderId="4" xfId="5" applyFont="1" applyBorder="1" applyAlignment="1">
      <alignment vertical="center" wrapText="1"/>
    </xf>
    <xf numFmtId="0" fontId="14" fillId="0" borderId="1" xfId="5" applyFont="1" applyBorder="1" applyAlignment="1">
      <alignment horizontal="center" vertical="center" wrapText="1"/>
    </xf>
    <xf numFmtId="3" fontId="16" fillId="0" borderId="4" xfId="0" applyNumberFormat="1" applyFont="1" applyBorder="1" applyAlignment="1">
      <alignment horizontal="center" vertical="center" wrapText="1"/>
    </xf>
    <xf numFmtId="0" fontId="14" fillId="0" borderId="4" xfId="0" applyFont="1" applyBorder="1" applyAlignment="1">
      <alignment horizontal="left" vertical="center"/>
    </xf>
    <xf numFmtId="0" fontId="19" fillId="0" borderId="0" xfId="3" applyFont="1"/>
    <xf numFmtId="0" fontId="10" fillId="0" borderId="0" xfId="3" applyFont="1" applyAlignment="1">
      <alignment horizontal="center"/>
    </xf>
    <xf numFmtId="0" fontId="6" fillId="0" borderId="0" xfId="0" applyFont="1"/>
    <xf numFmtId="0" fontId="20" fillId="0" borderId="0" xfId="3" applyFont="1"/>
    <xf numFmtId="0" fontId="1" fillId="0" borderId="4" xfId="0" applyFont="1" applyBorder="1" applyAlignment="1">
      <alignment horizontal="center"/>
    </xf>
    <xf numFmtId="0" fontId="1" fillId="0" borderId="4" xfId="3" applyBorder="1" applyAlignment="1">
      <alignment horizontal="center"/>
    </xf>
    <xf numFmtId="3" fontId="14" fillId="0" borderId="4" xfId="0" applyNumberFormat="1" applyFont="1" applyBorder="1" applyAlignment="1">
      <alignment horizontal="center" vertical="center"/>
    </xf>
    <xf numFmtId="1" fontId="14" fillId="0" borderId="4" xfId="6" quotePrefix="1" applyNumberFormat="1" applyFont="1" applyBorder="1" applyAlignment="1">
      <alignment horizontal="center" vertical="center"/>
    </xf>
    <xf numFmtId="164" fontId="14" fillId="0" borderId="4" xfId="6" quotePrefix="1" applyNumberFormat="1" applyFont="1" applyBorder="1" applyAlignment="1">
      <alignment horizontal="center" vertical="center"/>
    </xf>
    <xf numFmtId="3" fontId="14" fillId="0" borderId="4" xfId="1" quotePrefix="1" applyNumberFormat="1" applyFont="1" applyBorder="1" applyAlignment="1" applyProtection="1">
      <alignment horizontal="center" vertical="center"/>
    </xf>
    <xf numFmtId="164" fontId="14" fillId="0" borderId="4" xfId="1" quotePrefix="1" applyNumberFormat="1" applyFont="1" applyBorder="1" applyAlignment="1" applyProtection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164" fontId="14" fillId="0" borderId="4" xfId="0" applyNumberFormat="1" applyFont="1" applyBorder="1" applyAlignment="1">
      <alignment horizontal="center" vertical="center"/>
    </xf>
    <xf numFmtId="2" fontId="14" fillId="0" borderId="4" xfId="6" quotePrefix="1" applyNumberFormat="1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2" fontId="14" fillId="0" borderId="4" xfId="1" quotePrefix="1" applyNumberFormat="1" applyFont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 textRotation="90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" fillId="0" borderId="0" xfId="6" applyFont="1"/>
    <xf numFmtId="0" fontId="2" fillId="0" borderId="0" xfId="3" applyFont="1" applyAlignment="1">
      <alignment horizontal="right"/>
    </xf>
    <xf numFmtId="0" fontId="13" fillId="0" borderId="0" xfId="0" applyFont="1" applyAlignment="1">
      <alignment horizontal="center" vertical="center" textRotation="90"/>
    </xf>
    <xf numFmtId="0" fontId="2" fillId="0" borderId="0" xfId="0" applyFont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3"/>
    <xf numFmtId="0" fontId="1" fillId="0" borderId="0" xfId="3" applyAlignment="1">
      <alignment horizontal="center"/>
    </xf>
    <xf numFmtId="0" fontId="1" fillId="0" borderId="0" xfId="3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166" fontId="14" fillId="0" borderId="4" xfId="6" quotePrefix="1" applyNumberFormat="1" applyFont="1" applyBorder="1" applyAlignment="1">
      <alignment horizontal="center" vertical="center"/>
    </xf>
    <xf numFmtId="166" fontId="14" fillId="0" borderId="4" xfId="1" quotePrefix="1" applyNumberFormat="1" applyFont="1" applyBorder="1" applyAlignment="1" applyProtection="1">
      <alignment horizontal="center" vertical="center"/>
    </xf>
    <xf numFmtId="3" fontId="14" fillId="0" borderId="4" xfId="6" quotePrefix="1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166" fontId="14" fillId="0" borderId="4" xfId="0" applyNumberFormat="1" applyFont="1" applyBorder="1" applyAlignment="1">
      <alignment horizontal="center" vertical="center"/>
    </xf>
    <xf numFmtId="2" fontId="14" fillId="0" borderId="4" xfId="0" applyNumberFormat="1" applyFont="1" applyBorder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4" fontId="14" fillId="0" borderId="4" xfId="0" applyNumberFormat="1" applyFont="1" applyBorder="1" applyAlignment="1">
      <alignment horizontal="center" vertical="center"/>
    </xf>
    <xf numFmtId="0" fontId="1" fillId="0" borderId="0" xfId="6" applyFont="1" applyAlignment="1"/>
    <xf numFmtId="0" fontId="6" fillId="0" borderId="0" xfId="0" applyFont="1" applyAlignment="1"/>
    <xf numFmtId="0" fontId="14" fillId="0" borderId="4" xfId="3" applyFont="1" applyBorder="1" applyAlignment="1">
      <alignment horizontal="center" vertical="center"/>
    </xf>
    <xf numFmtId="0" fontId="1" fillId="0" borderId="4" xfId="0" applyFont="1" applyBorder="1" applyAlignment="1">
      <alignment horizontal="left"/>
    </xf>
    <xf numFmtId="0" fontId="21" fillId="0" borderId="8" xfId="0" applyFont="1" applyBorder="1" applyAlignment="1">
      <alignment horizontal="center" vertical="center" textRotation="90"/>
    </xf>
    <xf numFmtId="0" fontId="21" fillId="0" borderId="9" xfId="0" applyFont="1" applyBorder="1" applyAlignment="1">
      <alignment horizontal="center" vertical="center" textRotation="90"/>
    </xf>
    <xf numFmtId="0" fontId="21" fillId="0" borderId="10" xfId="0" applyFont="1" applyBorder="1" applyAlignment="1">
      <alignment horizontal="center" vertical="center" textRotation="90"/>
    </xf>
    <xf numFmtId="0" fontId="14" fillId="0" borderId="1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22" fillId="0" borderId="1" xfId="2" applyBorder="1" applyAlignment="1" applyProtection="1">
      <alignment horizontal="left" vertical="center"/>
    </xf>
    <xf numFmtId="0" fontId="22" fillId="0" borderId="2" xfId="2" applyBorder="1" applyAlignment="1" applyProtection="1">
      <alignment horizontal="left" vertical="center"/>
    </xf>
    <xf numFmtId="0" fontId="14" fillId="0" borderId="4" xfId="0" applyFont="1" applyBorder="1" applyAlignment="1">
      <alignment horizontal="left" vertical="center"/>
    </xf>
    <xf numFmtId="0" fontId="22" fillId="0" borderId="1" xfId="2" applyFill="1" applyBorder="1" applyAlignment="1" applyProtection="1">
      <alignment horizontal="left" vertical="center"/>
    </xf>
    <xf numFmtId="0" fontId="22" fillId="0" borderId="2" xfId="2" applyFill="1" applyBorder="1" applyAlignment="1" applyProtection="1">
      <alignment horizontal="left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left" vertical="center"/>
    </xf>
    <xf numFmtId="0" fontId="17" fillId="0" borderId="4" xfId="4" applyFont="1" applyBorder="1" applyAlignment="1">
      <alignment horizontal="center" vertical="center" wrapText="1"/>
    </xf>
    <xf numFmtId="0" fontId="18" fillId="0" borderId="4" xfId="4" applyFont="1" applyBorder="1" applyAlignment="1">
      <alignment horizontal="left" vertical="center" wrapText="1"/>
    </xf>
    <xf numFmtId="0" fontId="18" fillId="0" borderId="1" xfId="4" applyFont="1" applyBorder="1" applyAlignment="1">
      <alignment horizontal="left" vertical="center" wrapText="1"/>
    </xf>
    <xf numFmtId="0" fontId="6" fillId="0" borderId="1" xfId="3" applyFont="1" applyBorder="1" applyAlignment="1" applyProtection="1">
      <alignment horizontal="center"/>
      <protection locked="0"/>
    </xf>
    <xf numFmtId="0" fontId="6" fillId="0" borderId="2" xfId="3" applyFont="1" applyBorder="1" applyAlignment="1" applyProtection="1">
      <alignment horizontal="center"/>
      <protection locked="0"/>
    </xf>
    <xf numFmtId="0" fontId="6" fillId="0" borderId="1" xfId="3" applyFont="1" applyBorder="1" applyAlignment="1" applyProtection="1">
      <alignment horizontal="center" vertical="center"/>
      <protection locked="0"/>
    </xf>
    <xf numFmtId="0" fontId="6" fillId="0" borderId="3" xfId="3" applyFont="1" applyBorder="1" applyAlignment="1" applyProtection="1">
      <alignment horizontal="center" vertical="center"/>
      <protection locked="0"/>
    </xf>
    <xf numFmtId="0" fontId="6" fillId="0" borderId="2" xfId="3" applyFont="1" applyBorder="1" applyAlignment="1" applyProtection="1">
      <alignment horizontal="center" vertical="center"/>
      <protection locked="0"/>
    </xf>
    <xf numFmtId="0" fontId="12" fillId="4" borderId="6" xfId="3" applyFont="1" applyFill="1" applyBorder="1" applyAlignment="1">
      <alignment horizontal="center" vertical="center"/>
    </xf>
    <xf numFmtId="0" fontId="12" fillId="4" borderId="7" xfId="3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8" xfId="3" applyFont="1" applyBorder="1" applyAlignment="1">
      <alignment horizontal="center" vertical="center" wrapText="1"/>
    </xf>
    <xf numFmtId="0" fontId="13" fillId="0" borderId="10" xfId="3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6" fillId="0" borderId="3" xfId="3" applyFont="1" applyBorder="1" applyAlignment="1" applyProtection="1">
      <alignment horizontal="center"/>
      <protection locked="0"/>
    </xf>
    <xf numFmtId="0" fontId="6" fillId="0" borderId="0" xfId="3" applyFont="1" applyAlignment="1">
      <alignment horizontal="left" vertical="center" wrapText="1"/>
    </xf>
    <xf numFmtId="0" fontId="7" fillId="0" borderId="5" xfId="3" applyFont="1" applyBorder="1" applyAlignment="1" applyProtection="1">
      <alignment horizontal="center"/>
      <protection locked="0"/>
    </xf>
  </cellXfs>
  <cellStyles count="7">
    <cellStyle name="Comma" xfId="1" builtinId="3"/>
    <cellStyle name="Hyperlink" xfId="2" builtinId="8"/>
    <cellStyle name="Normal" xfId="0" builtinId="0"/>
    <cellStyle name="Normal 10 2 2 2 3" xfId="4" xr:uid="{00B577E6-22E6-429F-9E1A-42D94BEDD0D7}"/>
    <cellStyle name="Normal 2 15" xfId="6" xr:uid="{56E8F02D-1CDB-4014-B144-740FE0B1E44C}"/>
    <cellStyle name="Normal 3" xfId="3" xr:uid="{7AAB03AC-73DD-4E70-9364-23CC4DD04086}"/>
    <cellStyle name="Normal 4 2 3 15" xfId="5" xr:uid="{AF4100B3-64E3-489F-81E1-6406504380A3}"/>
  </cellStyles>
  <dxfs count="17"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584306</xdr:colOff>
      <xdr:row>18</xdr:row>
      <xdr:rowOff>62433</xdr:rowOff>
    </xdr:from>
    <xdr:to>
      <xdr:col>1</xdr:col>
      <xdr:colOff>2189748</xdr:colOff>
      <xdr:row>28</xdr:row>
      <xdr:rowOff>132069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B99355-A630-4275-A69A-500DB997A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4306" y="3434283"/>
          <a:ext cx="2519842" cy="2012736"/>
        </a:xfrm>
        <a:prstGeom prst="rect">
          <a:avLst/>
        </a:prstGeom>
      </xdr:spPr>
    </xdr:pic>
    <xdr:clientData/>
  </xdr:twoCellAnchor>
  <xdr:twoCellAnchor editAs="oneCell">
    <xdr:from>
      <xdr:col>2</xdr:col>
      <xdr:colOff>78441</xdr:colOff>
      <xdr:row>12</xdr:row>
      <xdr:rowOff>58361</xdr:rowOff>
    </xdr:from>
    <xdr:to>
      <xdr:col>4</xdr:col>
      <xdr:colOff>324970</xdr:colOff>
      <xdr:row>28</xdr:row>
      <xdr:rowOff>149913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57DB17-DAE0-47FA-97F3-81020CE30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36016" y="2230061"/>
          <a:ext cx="2351554" cy="3234802"/>
        </a:xfrm>
        <a:prstGeom prst="rect">
          <a:avLst/>
        </a:prstGeom>
      </xdr:spPr>
    </xdr:pic>
    <xdr:clientData/>
  </xdr:twoCellAnchor>
  <xdr:twoCellAnchor editAs="oneCell">
    <xdr:from>
      <xdr:col>1</xdr:col>
      <xdr:colOff>1455964</xdr:colOff>
      <xdr:row>20</xdr:row>
      <xdr:rowOff>68036</xdr:rowOff>
    </xdr:from>
    <xdr:to>
      <xdr:col>1</xdr:col>
      <xdr:colOff>1949667</xdr:colOff>
      <xdr:row>21</xdr:row>
      <xdr:rowOff>159788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C4387D-94A4-42AC-92C1-410017E38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0364" y="3858986"/>
          <a:ext cx="500053" cy="282252"/>
        </a:xfrm>
        <a:prstGeom prst="rect">
          <a:avLst/>
        </a:prstGeom>
      </xdr:spPr>
    </xdr:pic>
    <xdr:clientData/>
  </xdr:twoCellAnchor>
  <xdr:twoCellAnchor editAs="oneCell">
    <xdr:from>
      <xdr:col>3</xdr:col>
      <xdr:colOff>1064079</xdr:colOff>
      <xdr:row>14</xdr:row>
      <xdr:rowOff>16329</xdr:rowOff>
    </xdr:from>
    <xdr:to>
      <xdr:col>4</xdr:col>
      <xdr:colOff>121775</xdr:colOff>
      <xdr:row>15</xdr:row>
      <xdr:rowOff>94474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C7F85FA-80C8-4113-B4F3-6BBDB40EF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78879" y="2578554"/>
          <a:ext cx="505496" cy="278170"/>
        </a:xfrm>
        <a:prstGeom prst="rect">
          <a:avLst/>
        </a:prstGeom>
      </xdr:spPr>
    </xdr:pic>
    <xdr:clientData/>
  </xdr:twoCellAnchor>
  <xdr:oneCellAnchor>
    <xdr:from>
      <xdr:col>9</xdr:col>
      <xdr:colOff>340179</xdr:colOff>
      <xdr:row>1</xdr:row>
      <xdr:rowOff>40821</xdr:rowOff>
    </xdr:from>
    <xdr:ext cx="2044559" cy="1154497"/>
    <xdr:pic>
      <xdr:nvPicPr>
        <xdr:cNvPr id="6" name="Picture 5">
          <a:extLst>
            <a:ext uri="{FF2B5EF4-FFF2-40B4-BE49-F238E27FC236}">
              <a16:creationId xmlns:a16="http://schemas.microsoft.com/office/drawing/2014/main" id="{2AE95BE6-64E4-4FAC-87B3-2F707AF9D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2529" y="193221"/>
          <a:ext cx="2044559" cy="1154497"/>
        </a:xfrm>
        <a:prstGeom prst="rect">
          <a:avLst/>
        </a:prstGeom>
      </xdr:spPr>
    </xdr:pic>
    <xdr:clientData/>
  </xdr:oneCellAnchor>
  <xdr:twoCellAnchor>
    <xdr:from>
      <xdr:col>1</xdr:col>
      <xdr:colOff>340179</xdr:colOff>
      <xdr:row>28</xdr:row>
      <xdr:rowOff>122464</xdr:rowOff>
    </xdr:from>
    <xdr:to>
      <xdr:col>1</xdr:col>
      <xdr:colOff>1360715</xdr:colOff>
      <xdr:row>29</xdr:row>
      <xdr:rowOff>150479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F416E38-0575-41E9-8BB1-2FF7978CA57F}"/>
            </a:ext>
          </a:extLst>
        </xdr:cNvPr>
        <xdr:cNvSpPr txBox="1"/>
      </xdr:nvSpPr>
      <xdr:spPr>
        <a:xfrm>
          <a:off x="1254579" y="5437414"/>
          <a:ext cx="1020536" cy="2185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/>
            <a:t>36K</a:t>
          </a:r>
        </a:p>
      </xdr:txBody>
    </xdr:sp>
    <xdr:clientData/>
  </xdr:twoCellAnchor>
  <xdr:twoCellAnchor>
    <xdr:from>
      <xdr:col>2</xdr:col>
      <xdr:colOff>628651</xdr:colOff>
      <xdr:row>28</xdr:row>
      <xdr:rowOff>152400</xdr:rowOff>
    </xdr:from>
    <xdr:to>
      <xdr:col>3</xdr:col>
      <xdr:colOff>996044</xdr:colOff>
      <xdr:row>29</xdr:row>
      <xdr:rowOff>180415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76ABCB6-3F18-4E3A-A0D8-21298FB68546}"/>
            </a:ext>
          </a:extLst>
        </xdr:cNvPr>
        <xdr:cNvSpPr txBox="1"/>
      </xdr:nvSpPr>
      <xdr:spPr>
        <a:xfrm>
          <a:off x="4086226" y="5467350"/>
          <a:ext cx="1024618" cy="2185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/>
            <a:t>48K-58K</a:t>
          </a:r>
        </a:p>
      </xdr:txBody>
    </xdr:sp>
    <xdr:clientData/>
  </xdr:twoCellAnchor>
  <xdr:twoCellAnchor editAs="oneCell">
    <xdr:from>
      <xdr:col>1</xdr:col>
      <xdr:colOff>489057</xdr:colOff>
      <xdr:row>224</xdr:row>
      <xdr:rowOff>22412</xdr:rowOff>
    </xdr:from>
    <xdr:to>
      <xdr:col>7</xdr:col>
      <xdr:colOff>570266</xdr:colOff>
      <xdr:row>240</xdr:row>
      <xdr:rowOff>152717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18E727D-2D15-44E8-BFBA-19E2C137E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3457" y="38817737"/>
          <a:ext cx="8672759" cy="3178305"/>
        </a:xfrm>
        <a:prstGeom prst="rect">
          <a:avLst/>
        </a:prstGeom>
      </xdr:spPr>
    </xdr:pic>
    <xdr:clientData/>
  </xdr:twoCellAnchor>
  <xdr:twoCellAnchor editAs="oneCell">
    <xdr:from>
      <xdr:col>4</xdr:col>
      <xdr:colOff>1258246</xdr:colOff>
      <xdr:row>255</xdr:row>
      <xdr:rowOff>56958</xdr:rowOff>
    </xdr:from>
    <xdr:to>
      <xdr:col>5</xdr:col>
      <xdr:colOff>754389</xdr:colOff>
      <xdr:row>257</xdr:row>
      <xdr:rowOff>123219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C341309-E7F4-4819-8C49-26A8EED4D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20846" y="44757783"/>
          <a:ext cx="943943" cy="44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1224644</xdr:colOff>
      <xdr:row>255</xdr:row>
      <xdr:rowOff>57630</xdr:rowOff>
    </xdr:from>
    <xdr:to>
      <xdr:col>4</xdr:col>
      <xdr:colOff>561405</xdr:colOff>
      <xdr:row>259</xdr:row>
      <xdr:rowOff>65250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0C1644A-9BD3-4737-BD19-45B2C4E28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9444" y="44758455"/>
          <a:ext cx="790911" cy="769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contractors.efficiencyvermont.com/programs/heating-cooling" TargetMode="External"/><Relationship Id="rId13" Type="http://schemas.openxmlformats.org/officeDocument/2006/relationships/hyperlink" Target="https://contractors.efficiencyvermont.com/programs/heating-cooling" TargetMode="External"/><Relationship Id="rId18" Type="http://schemas.openxmlformats.org/officeDocument/2006/relationships/hyperlink" Target="https://contractors.efficiencyvermont.com/programs/heating-cooling" TargetMode="External"/><Relationship Id="rId3" Type="http://schemas.openxmlformats.org/officeDocument/2006/relationships/hyperlink" Target="https://contractors.efficiencyvermont.com/programs/heating-cooling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://www.masscec.com/get-clean-energy/residential/air-source-heat-pumps" TargetMode="External"/><Relationship Id="rId12" Type="http://schemas.openxmlformats.org/officeDocument/2006/relationships/hyperlink" Target="http://www.masscec.com/get-clean-energy/residential/air-source-heat-pumps" TargetMode="External"/><Relationship Id="rId17" Type="http://schemas.openxmlformats.org/officeDocument/2006/relationships/hyperlink" Target="http://www.masscec.com/get-clean-energy/residential/air-source-heat-pumps" TargetMode="External"/><Relationship Id="rId2" Type="http://schemas.openxmlformats.org/officeDocument/2006/relationships/hyperlink" Target="http://www.masscec.com/get-clean-energy/residential/air-source-heat-pumps" TargetMode="External"/><Relationship Id="rId16" Type="http://schemas.openxmlformats.org/officeDocument/2006/relationships/hyperlink" Target="http://www.neep.org/initiatives/high-efficiency-products/emerging-technologies/ashp/cold-climate-air-source-heat-pump" TargetMode="External"/><Relationship Id="rId20" Type="http://schemas.openxmlformats.org/officeDocument/2006/relationships/hyperlink" Target="http://www.hraiheatingcoolingincentive.ca/site/pdf/Product%20Updates%20for%20Eligible%20HVAC%20Measures%20July2017%20.pdf" TargetMode="External"/><Relationship Id="rId1" Type="http://schemas.openxmlformats.org/officeDocument/2006/relationships/hyperlink" Target="http://www.neep.org/initiatives/high-efficiency-products/emerging-technologies/ashp/cold-climate-air-source-heat-pump" TargetMode="External"/><Relationship Id="rId6" Type="http://schemas.openxmlformats.org/officeDocument/2006/relationships/hyperlink" Target="http://www.neep.org/initiatives/high-efficiency-products/emerging-technologies/ashp/cold-climate-air-source-heat-pump" TargetMode="External"/><Relationship Id="rId11" Type="http://schemas.openxmlformats.org/officeDocument/2006/relationships/hyperlink" Target="http://www.neep.org/initiatives/high-efficiency-products/emerging-technologies/ashp/cold-climate-air-source-heat-pump" TargetMode="External"/><Relationship Id="rId5" Type="http://schemas.openxmlformats.org/officeDocument/2006/relationships/hyperlink" Target="http://www.hraiheatingcoolingincentive.ca/site/pdf/Product%20Updates%20for%20Eligible%20HVAC%20Measures%20July2017%20.pdf" TargetMode="External"/><Relationship Id="rId15" Type="http://schemas.openxmlformats.org/officeDocument/2006/relationships/hyperlink" Target="http://www.hraiheatingcoolingincentive.ca/site/pdf/Product%20Updates%20for%20Eligible%20HVAC%20Measures%20July2017%20.pdf" TargetMode="External"/><Relationship Id="rId10" Type="http://schemas.openxmlformats.org/officeDocument/2006/relationships/hyperlink" Target="http://www.hraiheatingcoolingincentive.ca/site/pdf/Product%20Updates%20for%20Eligible%20HVAC%20Measures%20July2017%20.pdf" TargetMode="External"/><Relationship Id="rId19" Type="http://schemas.openxmlformats.org/officeDocument/2006/relationships/hyperlink" Target="http://www.hraiheatingcoolingincentive.ca/site/pdf/Product%20Updates%20for%20Eligible%20HVAC%20Measures%20July2017%20.pdf" TargetMode="External"/><Relationship Id="rId4" Type="http://schemas.openxmlformats.org/officeDocument/2006/relationships/hyperlink" Target="http://www.hraiheatingcoolingincentive.ca/site/pdf/Product%20Updates%20for%20Eligible%20HVAC%20Measures%20July2017%20.pdf" TargetMode="External"/><Relationship Id="rId9" Type="http://schemas.openxmlformats.org/officeDocument/2006/relationships/hyperlink" Target="http://www.hraiheatingcoolingincentive.ca/site/pdf/Product%20Updates%20for%20Eligible%20HVAC%20Measures%20July2017%20.pdf" TargetMode="External"/><Relationship Id="rId14" Type="http://schemas.openxmlformats.org/officeDocument/2006/relationships/hyperlink" Target="http://www.hraiheatingcoolingincentive.ca/site/pdf/Product%20Updates%20for%20Eligible%20HVAC%20Measures%20July2017%20.pdf" TargetMode="External"/><Relationship Id="rId2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F1701-D4B2-440B-B75C-F798AA1D528A}">
  <sheetPr>
    <tabColor rgb="FF00B0F0"/>
    <pageSetUpPr fitToPage="1"/>
  </sheetPr>
  <dimension ref="A1:L296"/>
  <sheetViews>
    <sheetView showGridLines="0" tabSelected="1" showRuler="0" view="pageLayout" topLeftCell="A24" zoomScale="55" zoomScaleNormal="100" zoomScalePageLayoutView="55" workbookViewId="0">
      <selection activeCell="H42" sqref="H42"/>
    </sheetView>
  </sheetViews>
  <sheetFormatPr defaultColWidth="10" defaultRowHeight="15.5" outlineLevelRow="1" x14ac:dyDescent="0.35"/>
  <cols>
    <col min="1" max="1" width="12.81640625" style="11" customWidth="1"/>
    <col min="2" max="2" width="35.81640625" style="11" customWidth="1"/>
    <col min="3" max="3" width="9.26953125" style="12" bestFit="1" customWidth="1"/>
    <col min="4" max="5" width="20.453125" style="13" bestFit="1" customWidth="1"/>
    <col min="6" max="6" width="19.7265625" style="11" bestFit="1" customWidth="1"/>
    <col min="7" max="7" width="15.453125" style="11" customWidth="1"/>
    <col min="8" max="12" width="11.81640625" style="11" customWidth="1"/>
    <col min="13" max="16384" width="10" style="11"/>
  </cols>
  <sheetData>
    <row r="1" spans="1:12" s="4" customFormat="1" ht="11.5" x14ac:dyDescent="0.25">
      <c r="A1" s="1"/>
      <c r="B1" s="1"/>
      <c r="C1" s="2"/>
      <c r="D1" s="3"/>
      <c r="E1" s="3"/>
      <c r="F1" s="3"/>
      <c r="G1" s="3"/>
      <c r="H1" s="3"/>
      <c r="I1" s="3"/>
      <c r="J1" s="3"/>
      <c r="K1" s="3"/>
      <c r="L1" s="3"/>
    </row>
    <row r="2" spans="1:12" s="9" customFormat="1" ht="23" x14ac:dyDescent="0.5">
      <c r="A2" s="5" t="s">
        <v>0</v>
      </c>
      <c r="B2" s="6"/>
      <c r="C2" s="7"/>
      <c r="D2" s="8"/>
      <c r="E2" s="8"/>
      <c r="F2" s="8"/>
      <c r="G2" s="8"/>
      <c r="H2" s="8"/>
      <c r="I2" s="8"/>
      <c r="J2" s="8"/>
      <c r="K2" s="8"/>
      <c r="L2" s="8"/>
    </row>
    <row r="3" spans="1:12" s="4" customFormat="1" ht="11.5" x14ac:dyDescent="0.25">
      <c r="A3" s="1"/>
      <c r="B3" s="1"/>
      <c r="C3" s="2"/>
      <c r="D3" s="3"/>
      <c r="E3" s="3"/>
      <c r="F3" s="3"/>
      <c r="G3" s="3"/>
      <c r="H3" s="3"/>
      <c r="I3" s="3"/>
      <c r="J3" s="3"/>
      <c r="K3" s="3"/>
      <c r="L3" s="3"/>
    </row>
    <row r="4" spans="1:12" s="9" customFormat="1" ht="23" x14ac:dyDescent="0.5">
      <c r="A4" s="5" t="s">
        <v>1</v>
      </c>
      <c r="B4" s="6"/>
      <c r="C4" s="7"/>
      <c r="D4" s="8"/>
      <c r="E4" s="8"/>
      <c r="F4" s="8"/>
      <c r="G4" s="8"/>
      <c r="H4" s="8"/>
      <c r="I4" s="8"/>
      <c r="J4" s="8"/>
      <c r="K4" s="8"/>
      <c r="L4" s="8"/>
    </row>
    <row r="5" spans="1:12" s="4" customFormat="1" ht="11.5" x14ac:dyDescent="0.25">
      <c r="A5" s="10"/>
      <c r="B5" s="1"/>
      <c r="C5" s="2"/>
      <c r="D5" s="3"/>
      <c r="E5" s="3"/>
      <c r="F5" s="3"/>
      <c r="G5" s="3"/>
      <c r="H5" s="3"/>
      <c r="I5" s="3"/>
      <c r="J5" s="3"/>
      <c r="K5" s="3"/>
      <c r="L5" s="3"/>
    </row>
    <row r="6" spans="1:12" ht="10.5" customHeight="1" x14ac:dyDescent="0.35">
      <c r="F6" s="13"/>
    </row>
    <row r="7" spans="1:12" ht="10.5" customHeight="1" x14ac:dyDescent="0.35">
      <c r="F7" s="13"/>
    </row>
    <row r="8" spans="1:12" ht="10.5" customHeight="1" x14ac:dyDescent="0.35">
      <c r="F8" s="13"/>
    </row>
    <row r="9" spans="1:12" x14ac:dyDescent="0.35">
      <c r="A9" s="14" t="s">
        <v>2</v>
      </c>
      <c r="B9" s="115"/>
      <c r="C9" s="116"/>
      <c r="D9" s="14" t="s">
        <v>3</v>
      </c>
      <c r="E9" s="117"/>
      <c r="F9" s="118"/>
      <c r="G9" s="119"/>
      <c r="H9" s="14" t="s">
        <v>4</v>
      </c>
      <c r="I9" s="115"/>
      <c r="J9" s="128"/>
      <c r="K9" s="116"/>
    </row>
    <row r="10" spans="1:12" ht="10.5" customHeight="1" x14ac:dyDescent="0.35">
      <c r="F10" s="13"/>
      <c r="H10" s="14"/>
    </row>
    <row r="11" spans="1:12" x14ac:dyDescent="0.35">
      <c r="A11" s="14" t="s">
        <v>5</v>
      </c>
      <c r="B11" s="115"/>
      <c r="C11" s="116"/>
      <c r="D11" s="14"/>
      <c r="E11" s="15"/>
      <c r="F11" s="15"/>
      <c r="G11" s="15"/>
      <c r="H11" s="14" t="s">
        <v>6</v>
      </c>
      <c r="I11" s="115"/>
      <c r="J11" s="128"/>
      <c r="K11" s="116"/>
    </row>
    <row r="12" spans="1:12" x14ac:dyDescent="0.35">
      <c r="F12" s="13"/>
    </row>
    <row r="13" spans="1:12" ht="15.75" customHeight="1" x14ac:dyDescent="0.35">
      <c r="F13" s="16" t="s">
        <v>7</v>
      </c>
      <c r="G13" s="17" t="s">
        <v>8</v>
      </c>
      <c r="H13" s="14"/>
      <c r="I13" s="129" t="s">
        <v>9</v>
      </c>
      <c r="J13" s="129"/>
      <c r="K13" s="129"/>
      <c r="L13" s="129"/>
    </row>
    <row r="14" spans="1:12" x14ac:dyDescent="0.35">
      <c r="F14" s="18" t="s">
        <v>10</v>
      </c>
      <c r="G14" s="19" t="s">
        <v>11</v>
      </c>
      <c r="I14" s="129"/>
      <c r="J14" s="129"/>
      <c r="K14" s="129"/>
      <c r="L14" s="129"/>
    </row>
    <row r="15" spans="1:12" x14ac:dyDescent="0.35">
      <c r="F15" s="18" t="s">
        <v>12</v>
      </c>
      <c r="G15" s="19" t="s">
        <v>13</v>
      </c>
      <c r="H15" s="14"/>
      <c r="I15" s="129"/>
      <c r="J15" s="129"/>
      <c r="K15" s="129"/>
      <c r="L15" s="129"/>
    </row>
    <row r="16" spans="1:12" x14ac:dyDescent="0.35">
      <c r="F16" s="18" t="s">
        <v>14</v>
      </c>
      <c r="G16" s="19" t="s">
        <v>15</v>
      </c>
      <c r="H16" s="14"/>
      <c r="I16" s="129"/>
      <c r="J16" s="129"/>
      <c r="K16" s="129"/>
      <c r="L16" s="129"/>
    </row>
    <row r="17" spans="2:12" ht="16" thickBot="1" x14ac:dyDescent="0.4">
      <c r="F17" s="13"/>
      <c r="I17" s="129"/>
      <c r="J17" s="129"/>
      <c r="K17" s="129"/>
      <c r="L17" s="129"/>
    </row>
    <row r="18" spans="2:12" ht="16" thickBot="1" x14ac:dyDescent="0.4">
      <c r="F18" s="130" t="s">
        <v>16</v>
      </c>
      <c r="G18" s="130"/>
      <c r="I18" s="129"/>
      <c r="J18" s="129"/>
      <c r="K18" s="129"/>
      <c r="L18" s="129"/>
    </row>
    <row r="19" spans="2:12" ht="16" thickBot="1" x14ac:dyDescent="0.4">
      <c r="F19" s="20" t="s">
        <v>17</v>
      </c>
      <c r="G19" s="21" t="s">
        <v>15</v>
      </c>
      <c r="I19" s="129"/>
      <c r="J19" s="129"/>
      <c r="K19" s="129"/>
      <c r="L19" s="129"/>
    </row>
    <row r="20" spans="2:12" ht="16" thickBot="1" x14ac:dyDescent="0.4">
      <c r="F20" s="20" t="s">
        <v>18</v>
      </c>
      <c r="G20" s="22" t="s">
        <v>19</v>
      </c>
      <c r="I20" s="129"/>
      <c r="J20" s="129"/>
      <c r="K20" s="129"/>
      <c r="L20" s="129"/>
    </row>
    <row r="21" spans="2:12" x14ac:dyDescent="0.35">
      <c r="F21" s="13"/>
      <c r="I21" s="129"/>
      <c r="J21" s="129"/>
      <c r="K21" s="129"/>
      <c r="L21" s="129"/>
    </row>
    <row r="22" spans="2:12" x14ac:dyDescent="0.35">
      <c r="F22" s="13"/>
      <c r="I22" s="129"/>
      <c r="J22" s="129"/>
      <c r="K22" s="129"/>
      <c r="L22" s="129"/>
    </row>
    <row r="23" spans="2:12" x14ac:dyDescent="0.35">
      <c r="F23" s="13"/>
      <c r="I23" s="129"/>
      <c r="J23" s="129"/>
      <c r="K23" s="129"/>
      <c r="L23" s="129"/>
    </row>
    <row r="24" spans="2:12" x14ac:dyDescent="0.35">
      <c r="F24" s="13"/>
      <c r="I24" s="129"/>
      <c r="J24" s="129"/>
      <c r="K24" s="129"/>
      <c r="L24" s="129"/>
    </row>
    <row r="25" spans="2:12" x14ac:dyDescent="0.35">
      <c r="F25" s="13"/>
      <c r="I25" s="129"/>
      <c r="J25" s="129"/>
      <c r="K25" s="129"/>
      <c r="L25" s="129"/>
    </row>
    <row r="26" spans="2:12" x14ac:dyDescent="0.35">
      <c r="F26" s="13"/>
      <c r="I26" s="129"/>
      <c r="J26" s="129"/>
      <c r="K26" s="129"/>
      <c r="L26" s="129"/>
    </row>
    <row r="27" spans="2:12" x14ac:dyDescent="0.35">
      <c r="F27" s="13"/>
      <c r="I27" s="129"/>
      <c r="J27" s="129"/>
      <c r="K27" s="129"/>
      <c r="L27" s="129"/>
    </row>
    <row r="28" spans="2:12" x14ac:dyDescent="0.35">
      <c r="I28" s="129"/>
      <c r="J28" s="129"/>
      <c r="K28" s="129"/>
      <c r="L28" s="129"/>
    </row>
    <row r="29" spans="2:12" x14ac:dyDescent="0.35">
      <c r="F29" s="13"/>
      <c r="I29" s="129"/>
      <c r="J29" s="129"/>
      <c r="K29" s="129"/>
      <c r="L29" s="129"/>
    </row>
    <row r="30" spans="2:12" x14ac:dyDescent="0.35">
      <c r="F30" s="13"/>
      <c r="I30" s="129"/>
      <c r="J30" s="129"/>
      <c r="K30" s="129"/>
      <c r="L30" s="129"/>
    </row>
    <row r="31" spans="2:12" x14ac:dyDescent="0.35">
      <c r="B31" s="23" t="s">
        <v>20</v>
      </c>
      <c r="F31" s="13"/>
      <c r="I31" s="129"/>
      <c r="J31" s="129"/>
      <c r="K31" s="129"/>
      <c r="L31" s="129"/>
    </row>
    <row r="32" spans="2:12" x14ac:dyDescent="0.35">
      <c r="B32" s="23"/>
      <c r="F32" s="13"/>
      <c r="I32" s="24"/>
      <c r="J32" s="24"/>
      <c r="K32" s="24"/>
      <c r="L32" s="24"/>
    </row>
    <row r="33" spans="1:6" s="26" customFormat="1" ht="20" x14ac:dyDescent="0.4">
      <c r="A33" s="25" t="s">
        <v>21</v>
      </c>
      <c r="C33" s="27"/>
      <c r="D33" s="28"/>
      <c r="E33" s="28"/>
      <c r="F33" s="28"/>
    </row>
    <row r="34" spans="1:6" s="26" customFormat="1" x14ac:dyDescent="0.35">
      <c r="A34" s="120" t="s">
        <v>22</v>
      </c>
      <c r="B34" s="121"/>
      <c r="C34" s="121"/>
      <c r="D34" s="121"/>
      <c r="E34" s="121"/>
      <c r="F34" s="121"/>
    </row>
    <row r="35" spans="1:6" s="31" customFormat="1" ht="15" customHeight="1" x14ac:dyDescent="0.25">
      <c r="A35" s="29" t="s">
        <v>23</v>
      </c>
      <c r="B35" s="106" t="s">
        <v>24</v>
      </c>
      <c r="C35" s="102"/>
      <c r="D35" s="30" t="s">
        <v>11</v>
      </c>
      <c r="E35" s="30" t="s">
        <v>13</v>
      </c>
      <c r="F35" s="30" t="s">
        <v>15</v>
      </c>
    </row>
    <row r="36" spans="1:6" s="31" customFormat="1" x14ac:dyDescent="0.25">
      <c r="A36" s="122" t="s">
        <v>25</v>
      </c>
      <c r="B36" s="32" t="s">
        <v>26</v>
      </c>
      <c r="C36" s="33" t="s">
        <v>27</v>
      </c>
      <c r="D36" s="30" t="s">
        <v>28</v>
      </c>
      <c r="E36" s="34" t="s">
        <v>28</v>
      </c>
      <c r="F36" s="34" t="s">
        <v>28</v>
      </c>
    </row>
    <row r="37" spans="1:6" s="31" customFormat="1" ht="14.25" customHeight="1" x14ac:dyDescent="0.25">
      <c r="A37" s="123"/>
      <c r="B37" s="32" t="s">
        <v>29</v>
      </c>
      <c r="C37" s="33" t="s">
        <v>30</v>
      </c>
      <c r="D37" s="30">
        <v>30</v>
      </c>
      <c r="E37" s="30">
        <v>39</v>
      </c>
      <c r="F37" s="30">
        <v>42</v>
      </c>
    </row>
    <row r="38" spans="1:6" s="31" customFormat="1" ht="14.25" customHeight="1" x14ac:dyDescent="0.25">
      <c r="A38" s="123"/>
      <c r="B38" s="35" t="s">
        <v>31</v>
      </c>
      <c r="C38" s="36" t="s">
        <v>30</v>
      </c>
      <c r="D38" s="30">
        <v>35</v>
      </c>
      <c r="E38" s="30">
        <v>40</v>
      </c>
      <c r="F38" s="30">
        <v>45</v>
      </c>
    </row>
    <row r="39" spans="1:6" s="31" customFormat="1" ht="14.25" customHeight="1" x14ac:dyDescent="0.25">
      <c r="A39" s="123"/>
      <c r="B39" s="35" t="s">
        <v>32</v>
      </c>
      <c r="C39" s="36" t="s">
        <v>30</v>
      </c>
      <c r="D39" s="30">
        <v>45</v>
      </c>
      <c r="E39" s="30">
        <v>50</v>
      </c>
      <c r="F39" s="30">
        <v>60</v>
      </c>
    </row>
    <row r="40" spans="1:6" s="31" customFormat="1" ht="14.25" customHeight="1" x14ac:dyDescent="0.25">
      <c r="A40" s="124"/>
      <c r="B40" s="35" t="s">
        <v>33</v>
      </c>
      <c r="C40" s="36" t="s">
        <v>34</v>
      </c>
      <c r="D40" s="30">
        <v>2.4</v>
      </c>
      <c r="E40" s="30">
        <v>2.4</v>
      </c>
      <c r="F40" s="30">
        <v>2.4</v>
      </c>
    </row>
    <row r="41" spans="1:6" s="31" customFormat="1" ht="12" customHeight="1" x14ac:dyDescent="0.25">
      <c r="A41" s="125" t="s">
        <v>35</v>
      </c>
      <c r="B41" s="35" t="s">
        <v>36</v>
      </c>
      <c r="C41" s="37" t="s">
        <v>37</v>
      </c>
      <c r="D41" s="30" t="s">
        <v>202</v>
      </c>
      <c r="E41" s="38" t="s">
        <v>202</v>
      </c>
      <c r="F41" s="38" t="s">
        <v>202</v>
      </c>
    </row>
    <row r="42" spans="1:6" s="31" customFormat="1" x14ac:dyDescent="0.25">
      <c r="A42" s="126"/>
      <c r="B42" s="39" t="s">
        <v>38</v>
      </c>
      <c r="C42" s="37" t="s">
        <v>37</v>
      </c>
      <c r="D42" s="30" t="s">
        <v>203</v>
      </c>
      <c r="E42" s="40" t="s">
        <v>204</v>
      </c>
      <c r="F42" s="40" t="s">
        <v>203</v>
      </c>
    </row>
    <row r="43" spans="1:6" s="31" customFormat="1" x14ac:dyDescent="0.25">
      <c r="A43" s="127" t="s">
        <v>39</v>
      </c>
      <c r="B43" s="32" t="s">
        <v>40</v>
      </c>
      <c r="C43" s="33" t="s">
        <v>41</v>
      </c>
      <c r="D43" s="30" t="s">
        <v>42</v>
      </c>
      <c r="E43" s="30" t="s">
        <v>42</v>
      </c>
      <c r="F43" s="30" t="s">
        <v>42</v>
      </c>
    </row>
    <row r="44" spans="1:6" s="31" customFormat="1" ht="16.5" x14ac:dyDescent="0.25">
      <c r="A44" s="127"/>
      <c r="B44" s="32" t="s">
        <v>43</v>
      </c>
      <c r="C44" s="33" t="s">
        <v>41</v>
      </c>
      <c r="D44" s="30" t="s">
        <v>44</v>
      </c>
      <c r="E44" s="30" t="s">
        <v>44</v>
      </c>
      <c r="F44" s="30" t="s">
        <v>44</v>
      </c>
    </row>
    <row r="45" spans="1:6" s="31" customFormat="1" x14ac:dyDescent="0.25">
      <c r="A45" s="127"/>
      <c r="B45" s="32" t="s">
        <v>45</v>
      </c>
      <c r="C45" s="33" t="s">
        <v>46</v>
      </c>
      <c r="D45" s="30" t="s">
        <v>47</v>
      </c>
      <c r="E45" s="41" t="s">
        <v>47</v>
      </c>
      <c r="F45" s="41" t="s">
        <v>47</v>
      </c>
    </row>
    <row r="46" spans="1:6" s="31" customFormat="1" ht="12" customHeight="1" x14ac:dyDescent="0.25">
      <c r="A46" s="127"/>
      <c r="B46" s="32" t="s">
        <v>48</v>
      </c>
      <c r="C46" s="33" t="s">
        <v>46</v>
      </c>
      <c r="D46" s="30" t="s">
        <v>49</v>
      </c>
      <c r="E46" s="41" t="s">
        <v>49</v>
      </c>
      <c r="F46" s="41" t="s">
        <v>50</v>
      </c>
    </row>
    <row r="47" spans="1:6" s="31" customFormat="1" x14ac:dyDescent="0.25">
      <c r="A47" s="112" t="s">
        <v>51</v>
      </c>
      <c r="B47" s="106" t="s">
        <v>52</v>
      </c>
      <c r="C47" s="102"/>
      <c r="D47" s="30" t="s">
        <v>53</v>
      </c>
      <c r="E47" s="41" t="s">
        <v>53</v>
      </c>
      <c r="F47" s="41" t="s">
        <v>53</v>
      </c>
    </row>
    <row r="48" spans="1:6" s="31" customFormat="1" x14ac:dyDescent="0.25">
      <c r="A48" s="112"/>
      <c r="B48" s="42" t="s">
        <v>54</v>
      </c>
      <c r="C48" s="43" t="s">
        <v>55</v>
      </c>
      <c r="D48" s="30" t="s">
        <v>56</v>
      </c>
      <c r="E48" s="44" t="s">
        <v>57</v>
      </c>
      <c r="F48" s="44" t="s">
        <v>58</v>
      </c>
    </row>
    <row r="49" spans="1:6" s="31" customFormat="1" ht="28" x14ac:dyDescent="0.25">
      <c r="A49" s="112"/>
      <c r="B49" s="42" t="s">
        <v>59</v>
      </c>
      <c r="C49" s="43" t="s">
        <v>60</v>
      </c>
      <c r="D49" s="30" t="s">
        <v>61</v>
      </c>
      <c r="E49" s="44" t="s">
        <v>61</v>
      </c>
      <c r="F49" s="44" t="s">
        <v>61</v>
      </c>
    </row>
    <row r="50" spans="1:6" s="31" customFormat="1" x14ac:dyDescent="0.25">
      <c r="A50" s="112"/>
      <c r="B50" s="106" t="s">
        <v>62</v>
      </c>
      <c r="C50" s="102"/>
      <c r="D50" s="30" t="s">
        <v>63</v>
      </c>
      <c r="E50" s="45" t="s">
        <v>63</v>
      </c>
      <c r="F50" s="45" t="s">
        <v>64</v>
      </c>
    </row>
    <row r="51" spans="1:6" s="31" customFormat="1" x14ac:dyDescent="0.25">
      <c r="A51" s="112" t="s">
        <v>65</v>
      </c>
      <c r="B51" s="42" t="s">
        <v>66</v>
      </c>
      <c r="C51" s="43" t="s">
        <v>67</v>
      </c>
      <c r="D51" s="30">
        <v>8.02</v>
      </c>
      <c r="E51" s="46">
        <v>13.64</v>
      </c>
      <c r="F51" s="46">
        <v>26.72</v>
      </c>
    </row>
    <row r="52" spans="1:6" s="31" customFormat="1" ht="12" customHeight="1" x14ac:dyDescent="0.25">
      <c r="A52" s="112"/>
      <c r="B52" s="113" t="s">
        <v>68</v>
      </c>
      <c r="C52" s="114"/>
      <c r="D52" s="30">
        <v>2</v>
      </c>
      <c r="E52" s="47">
        <v>2</v>
      </c>
      <c r="F52" s="47">
        <v>3</v>
      </c>
    </row>
    <row r="53" spans="1:6" s="31" customFormat="1" x14ac:dyDescent="0.25">
      <c r="A53" s="112"/>
      <c r="B53" s="113" t="s">
        <v>69</v>
      </c>
      <c r="C53" s="114"/>
      <c r="D53" s="30">
        <v>18</v>
      </c>
      <c r="E53" s="47">
        <v>18</v>
      </c>
      <c r="F53" s="47">
        <v>18</v>
      </c>
    </row>
    <row r="54" spans="1:6" s="31" customFormat="1" ht="14.25" customHeight="1" x14ac:dyDescent="0.25">
      <c r="A54" s="112"/>
      <c r="B54" s="113" t="s">
        <v>70</v>
      </c>
      <c r="C54" s="114"/>
      <c r="D54" s="30">
        <v>4</v>
      </c>
      <c r="E54" s="47">
        <v>8</v>
      </c>
      <c r="F54" s="47">
        <v>14</v>
      </c>
    </row>
    <row r="55" spans="1:6" s="31" customFormat="1" x14ac:dyDescent="0.25">
      <c r="A55" s="112" t="s">
        <v>71</v>
      </c>
      <c r="B55" s="113" t="s">
        <v>52</v>
      </c>
      <c r="C55" s="114"/>
      <c r="D55" s="30" t="s">
        <v>72</v>
      </c>
      <c r="E55" s="48" t="s">
        <v>72</v>
      </c>
      <c r="F55" s="48" t="s">
        <v>72</v>
      </c>
    </row>
    <row r="56" spans="1:6" s="31" customFormat="1" x14ac:dyDescent="0.25">
      <c r="A56" s="112"/>
      <c r="B56" s="113" t="s">
        <v>73</v>
      </c>
      <c r="C56" s="114"/>
      <c r="D56" s="30" t="s">
        <v>74</v>
      </c>
      <c r="E56" s="48" t="s">
        <v>75</v>
      </c>
      <c r="F56" s="48" t="s">
        <v>76</v>
      </c>
    </row>
    <row r="57" spans="1:6" s="31" customFormat="1" x14ac:dyDescent="0.25">
      <c r="A57" s="112"/>
      <c r="B57" s="113" t="s">
        <v>77</v>
      </c>
      <c r="C57" s="114"/>
      <c r="D57" s="30" t="s">
        <v>78</v>
      </c>
      <c r="E57" s="48" t="s">
        <v>78</v>
      </c>
      <c r="F57" s="48" t="s">
        <v>78</v>
      </c>
    </row>
    <row r="58" spans="1:6" s="31" customFormat="1" x14ac:dyDescent="0.25">
      <c r="A58" s="112"/>
      <c r="B58" s="42" t="s">
        <v>79</v>
      </c>
      <c r="C58" s="43" t="s">
        <v>80</v>
      </c>
      <c r="D58" s="30">
        <v>28.22</v>
      </c>
      <c r="E58" s="44">
        <v>39.51</v>
      </c>
      <c r="F58" s="44">
        <v>47.35</v>
      </c>
    </row>
    <row r="59" spans="1:6" s="31" customFormat="1" x14ac:dyDescent="0.25">
      <c r="A59" s="112"/>
      <c r="B59" s="42" t="s">
        <v>81</v>
      </c>
      <c r="C59" s="43" t="s">
        <v>82</v>
      </c>
      <c r="D59" s="30">
        <v>22</v>
      </c>
      <c r="E59" s="49">
        <v>23.5</v>
      </c>
      <c r="F59" s="49">
        <v>25</v>
      </c>
    </row>
    <row r="60" spans="1:6" s="31" customFormat="1" x14ac:dyDescent="0.25">
      <c r="A60" s="109" t="s">
        <v>83</v>
      </c>
      <c r="B60" s="50" t="s">
        <v>84</v>
      </c>
      <c r="C60" s="51" t="s">
        <v>85</v>
      </c>
      <c r="D60" s="30">
        <v>2130</v>
      </c>
      <c r="E60" s="52">
        <v>4500</v>
      </c>
      <c r="F60" s="52">
        <v>4500</v>
      </c>
    </row>
    <row r="61" spans="1:6" s="31" customFormat="1" x14ac:dyDescent="0.25">
      <c r="A61" s="110"/>
      <c r="B61" s="53" t="s">
        <v>86</v>
      </c>
      <c r="C61" s="33" t="s">
        <v>87</v>
      </c>
      <c r="D61" s="30">
        <v>63</v>
      </c>
      <c r="E61" s="46">
        <v>62.5</v>
      </c>
      <c r="F61" s="46">
        <v>61.2</v>
      </c>
    </row>
    <row r="62" spans="1:6" s="26" customFormat="1" x14ac:dyDescent="0.35">
      <c r="A62" s="54" t="s">
        <v>88</v>
      </c>
      <c r="C62" s="55"/>
      <c r="D62" s="28"/>
      <c r="E62" s="28"/>
    </row>
    <row r="63" spans="1:6" s="26" customFormat="1" x14ac:dyDescent="0.35">
      <c r="C63" s="27"/>
      <c r="D63" s="28"/>
      <c r="E63" s="28"/>
    </row>
    <row r="64" spans="1:6" s="26" customFormat="1" ht="20" x14ac:dyDescent="0.4">
      <c r="A64" s="25" t="s">
        <v>89</v>
      </c>
      <c r="B64" s="56"/>
      <c r="C64" s="56"/>
      <c r="D64" s="56"/>
      <c r="E64" s="56"/>
    </row>
    <row r="65" spans="1:6" s="26" customFormat="1" x14ac:dyDescent="0.35">
      <c r="A65" s="57"/>
      <c r="B65" s="98" t="s">
        <v>24</v>
      </c>
      <c r="C65" s="98"/>
      <c r="D65" s="58" t="s">
        <v>11</v>
      </c>
      <c r="E65" s="58" t="s">
        <v>13</v>
      </c>
      <c r="F65" s="59" t="s">
        <v>15</v>
      </c>
    </row>
    <row r="66" spans="1:6" s="56" customFormat="1" x14ac:dyDescent="0.35">
      <c r="A66" s="99" t="s">
        <v>90</v>
      </c>
      <c r="B66" s="111" t="s">
        <v>91</v>
      </c>
      <c r="C66" s="111"/>
      <c r="D66" s="60" t="s">
        <v>11</v>
      </c>
      <c r="E66" s="34" t="s">
        <v>13</v>
      </c>
      <c r="F66" s="34"/>
    </row>
    <row r="67" spans="1:6" s="56" customFormat="1" x14ac:dyDescent="0.35">
      <c r="A67" s="100"/>
      <c r="B67" s="102" t="s">
        <v>92</v>
      </c>
      <c r="C67" s="103"/>
      <c r="D67" s="60" t="str">
        <f>IF(ISBLANK(D84),(IF(AND(D76&gt;=15,D77&gt;=12.5),"YES","NO")),(IF(AND(D76&gt;=15,D77&gt;=12.5,D84&gt;=8.5),"YES","NO")))</f>
        <v>NO</v>
      </c>
      <c r="E67" s="61" t="str">
        <f>IF(ISBLANK(E84),(IF(AND(E76&gt;=15,E77&gt;=12.5),"YES","NO")),(IF(AND(E76&gt;=15,E77&gt;=12.5,E84&gt;=8.5),"YES","NO")))</f>
        <v>NO</v>
      </c>
      <c r="F67" s="61"/>
    </row>
    <row r="68" spans="1:6" s="56" customFormat="1" hidden="1" outlineLevel="1" x14ac:dyDescent="0.35">
      <c r="A68" s="100"/>
      <c r="B68" s="107" t="s">
        <v>93</v>
      </c>
      <c r="C68" s="108"/>
      <c r="D68" s="61" t="str">
        <f>IF(ISBLANK(D84),"N/A",(IF(AND(D67="YES",D84&gt;=10,D87&gt;=1.75),"YES","NO")))</f>
        <v>NO</v>
      </c>
      <c r="E68" s="62" t="str">
        <f t="shared" ref="E68" si="0">IF(ISBLANK(E84),"N/A",(IF(AND(E67="YES",E84&gt;=10,E87&gt;=1.75),"YES","NO")))</f>
        <v>NO</v>
      </c>
      <c r="F68" s="62"/>
    </row>
    <row r="69" spans="1:6" s="56" customFormat="1" hidden="1" outlineLevel="1" x14ac:dyDescent="0.35">
      <c r="A69" s="100"/>
      <c r="B69" s="107" t="s">
        <v>94</v>
      </c>
      <c r="C69" s="108"/>
      <c r="D69" s="61" t="str">
        <f>IF(ISBLANK(D84),"N/A",(IF(AND(D67="YES",D84&gt;=10,D87&gt;=1.75,D82&gt;=D78),"YES","NO")))</f>
        <v>NO</v>
      </c>
      <c r="E69" s="63" t="str">
        <f t="shared" ref="E69" si="1">IF(ISBLANK(E84),"N/A",(IF(AND(E67="YES",E84&gt;=10,E87&gt;=1.75,E82&gt;=E78),"YES","NO")))</f>
        <v>NO</v>
      </c>
      <c r="F69" s="63"/>
    </row>
    <row r="70" spans="1:6" s="56" customFormat="1" hidden="1" outlineLevel="1" x14ac:dyDescent="0.35">
      <c r="A70" s="100"/>
      <c r="B70" s="107" t="s">
        <v>95</v>
      </c>
      <c r="C70" s="108"/>
      <c r="D70" s="61" t="str">
        <f>IF(ISBLANK(D84),"N/A",(IF(AND(D68="YES",D84&gt;=10.3,D77&gt;=12,D76&gt;=20,D87&gt;=1.75),"YES","NO")))</f>
        <v>NO</v>
      </c>
      <c r="E70" s="61" t="str">
        <f t="shared" ref="E70" si="2">IF(ISBLANK(E84),"N/A",(IF(AND(E68="YES",E84&gt;=10.3,E77&gt;=12,E76&gt;=20,E87&gt;=1.75),"YES","NO")))</f>
        <v>NO</v>
      </c>
      <c r="F70" s="61"/>
    </row>
    <row r="71" spans="1:6" s="56" customFormat="1" hidden="1" outlineLevel="1" x14ac:dyDescent="0.35">
      <c r="A71" s="100"/>
      <c r="B71" s="107" t="s">
        <v>96</v>
      </c>
      <c r="C71" s="108"/>
      <c r="D71" s="61" t="str">
        <f>IF(ISBLANK(D84),"N/A",(IF(AND(D84&gt;=8.5,D77&gt;=12.5,D76&gt;=15),"YES","NO")))</f>
        <v>NO</v>
      </c>
      <c r="E71" s="62" t="str">
        <f>IF(ISBLANK(E84),"N/A",(IF(AND(E84&gt;=8.5,E77&gt;=12.5,E76&gt;=15),"YES","NO")))</f>
        <v>NO</v>
      </c>
      <c r="F71" s="62"/>
    </row>
    <row r="72" spans="1:6" s="56" customFormat="1" hidden="1" outlineLevel="1" x14ac:dyDescent="0.35">
      <c r="A72" s="100"/>
      <c r="B72" s="107" t="s">
        <v>97</v>
      </c>
      <c r="C72" s="108"/>
      <c r="D72" s="61" t="str">
        <f>IF(ISBLANK(D84),"N/A",(IF(AND(D68="YES",D76&gt;=15,D77&gt;=12.5,D84&gt;=8.5,D87&gt;=2,D82&gt;=(0.55*D78)),"YES","NO")))</f>
        <v>NO</v>
      </c>
      <c r="E72" s="62" t="str">
        <f>IF(ISBLANK(E84),"N/A",(IF(AND(E68="YES",E76&gt;=15,E77&gt;=12.5,E84&gt;=8.5,E87&gt;=2,E82&gt;=(0.55*E78)),"YES","NO")))</f>
        <v>NO</v>
      </c>
      <c r="F72" s="62"/>
    </row>
    <row r="73" spans="1:6" s="56" customFormat="1" collapsed="1" x14ac:dyDescent="0.35">
      <c r="A73" s="100"/>
      <c r="B73" s="102" t="s">
        <v>98</v>
      </c>
      <c r="C73" s="103"/>
      <c r="D73" s="62">
        <f>D74/12000</f>
        <v>3</v>
      </c>
      <c r="E73" s="64">
        <f>E74/12000</f>
        <v>4</v>
      </c>
      <c r="F73" s="64"/>
    </row>
    <row r="74" spans="1:6" s="56" customFormat="1" x14ac:dyDescent="0.35">
      <c r="A74" s="100"/>
      <c r="B74" s="32" t="s">
        <v>99</v>
      </c>
      <c r="C74" s="34" t="s">
        <v>100</v>
      </c>
      <c r="D74" s="60">
        <v>36000</v>
      </c>
      <c r="E74" s="60">
        <v>48000</v>
      </c>
      <c r="F74" s="60"/>
    </row>
    <row r="75" spans="1:6" s="56" customFormat="1" x14ac:dyDescent="0.35">
      <c r="A75" s="100"/>
      <c r="B75" s="32" t="s">
        <v>101</v>
      </c>
      <c r="C75" s="34" t="s">
        <v>100</v>
      </c>
      <c r="D75" s="60" t="s">
        <v>102</v>
      </c>
      <c r="E75" s="63" t="s">
        <v>103</v>
      </c>
      <c r="F75" s="63"/>
    </row>
    <row r="76" spans="1:6" s="56" customFormat="1" x14ac:dyDescent="0.35">
      <c r="A76" s="100"/>
      <c r="B76" s="102" t="s">
        <v>104</v>
      </c>
      <c r="C76" s="103"/>
      <c r="D76" s="65">
        <v>18.2</v>
      </c>
      <c r="E76" s="65">
        <v>17.8</v>
      </c>
      <c r="F76" s="65"/>
    </row>
    <row r="77" spans="1:6" s="56" customFormat="1" x14ac:dyDescent="0.35">
      <c r="A77" s="100"/>
      <c r="B77" s="102" t="s">
        <v>105</v>
      </c>
      <c r="C77" s="103"/>
      <c r="D77" s="65">
        <v>9</v>
      </c>
      <c r="E77" s="65">
        <v>9.5</v>
      </c>
      <c r="F77" s="65"/>
    </row>
    <row r="78" spans="1:6" s="56" customFormat="1" x14ac:dyDescent="0.35">
      <c r="A78" s="100"/>
      <c r="B78" s="32" t="s">
        <v>106</v>
      </c>
      <c r="C78" s="34" t="s">
        <v>100</v>
      </c>
      <c r="D78" s="60">
        <v>38000</v>
      </c>
      <c r="E78" s="60">
        <v>50000</v>
      </c>
      <c r="F78" s="60"/>
    </row>
    <row r="79" spans="1:6" s="56" customFormat="1" x14ac:dyDescent="0.35">
      <c r="A79" s="100"/>
      <c r="B79" s="32" t="s">
        <v>107</v>
      </c>
      <c r="C79" s="34" t="s">
        <v>100</v>
      </c>
      <c r="D79" s="60">
        <v>23000</v>
      </c>
      <c r="E79" s="60">
        <v>28000</v>
      </c>
      <c r="F79" s="60"/>
    </row>
    <row r="80" spans="1:6" s="56" customFormat="1" hidden="1" x14ac:dyDescent="0.35">
      <c r="A80" s="100"/>
      <c r="B80" s="32" t="s">
        <v>108</v>
      </c>
      <c r="C80" s="34" t="s">
        <v>100</v>
      </c>
      <c r="D80" s="60"/>
      <c r="E80" s="60"/>
      <c r="F80" s="60"/>
    </row>
    <row r="81" spans="1:12" s="56" customFormat="1" x14ac:dyDescent="0.35">
      <c r="A81" s="100"/>
      <c r="B81" s="32" t="s">
        <v>109</v>
      </c>
      <c r="C81" s="34" t="s">
        <v>100</v>
      </c>
      <c r="D81" s="60">
        <v>25300</v>
      </c>
      <c r="E81" s="60">
        <v>37900</v>
      </c>
      <c r="F81" s="60"/>
    </row>
    <row r="82" spans="1:12" s="56" customFormat="1" x14ac:dyDescent="0.35">
      <c r="A82" s="100"/>
      <c r="B82" s="32" t="s">
        <v>110</v>
      </c>
      <c r="C82" s="34" t="s">
        <v>100</v>
      </c>
      <c r="D82" s="60">
        <v>22300</v>
      </c>
      <c r="E82" s="34">
        <v>30200</v>
      </c>
      <c r="F82" s="34"/>
    </row>
    <row r="83" spans="1:12" s="56" customFormat="1" x14ac:dyDescent="0.35">
      <c r="A83" s="100"/>
      <c r="B83" s="32" t="s">
        <v>111</v>
      </c>
      <c r="C83" s="34" t="s">
        <v>100</v>
      </c>
      <c r="D83" s="66" t="s">
        <v>112</v>
      </c>
      <c r="E83" s="62" t="s">
        <v>113</v>
      </c>
      <c r="F83" s="62"/>
    </row>
    <row r="84" spans="1:12" s="56" customFormat="1" x14ac:dyDescent="0.35">
      <c r="A84" s="100"/>
      <c r="B84" s="102" t="s">
        <v>114</v>
      </c>
      <c r="C84" s="103"/>
      <c r="D84" s="67">
        <v>10.6</v>
      </c>
      <c r="E84" s="67">
        <v>11.5</v>
      </c>
      <c r="F84" s="67"/>
    </row>
    <row r="85" spans="1:12" s="56" customFormat="1" x14ac:dyDescent="0.35">
      <c r="A85" s="100"/>
      <c r="B85" s="68" t="s">
        <v>115</v>
      </c>
      <c r="C85" s="34" t="s">
        <v>116</v>
      </c>
      <c r="D85" s="67">
        <v>3.01</v>
      </c>
      <c r="E85" s="69">
        <v>3.1</v>
      </c>
      <c r="F85" s="69"/>
    </row>
    <row r="86" spans="1:12" s="56" customFormat="1" x14ac:dyDescent="0.35">
      <c r="A86" s="100"/>
      <c r="B86" s="68" t="s">
        <v>117</v>
      </c>
      <c r="C86" s="34" t="s">
        <v>116</v>
      </c>
      <c r="D86" s="67">
        <v>1.9</v>
      </c>
      <c r="E86" s="67">
        <v>1.8</v>
      </c>
      <c r="F86" s="67"/>
    </row>
    <row r="87" spans="1:12" s="56" customFormat="1" x14ac:dyDescent="0.35">
      <c r="A87" s="101"/>
      <c r="B87" s="68" t="s">
        <v>118</v>
      </c>
      <c r="C87" s="34" t="s">
        <v>116</v>
      </c>
      <c r="D87" s="60">
        <v>2.02</v>
      </c>
      <c r="E87" s="34">
        <v>1.92</v>
      </c>
      <c r="F87" s="34"/>
    </row>
    <row r="88" spans="1:12" s="56" customFormat="1" x14ac:dyDescent="0.35">
      <c r="A88" s="70"/>
      <c r="B88" s="71"/>
      <c r="C88" s="72"/>
      <c r="D88" s="73"/>
      <c r="E88" s="73"/>
      <c r="F88" s="73"/>
    </row>
    <row r="89" spans="1:12" s="56" customFormat="1" x14ac:dyDescent="0.35">
      <c r="A89" s="70"/>
      <c r="B89" s="71"/>
      <c r="C89" s="72"/>
      <c r="D89" s="73"/>
      <c r="E89" s="73"/>
      <c r="F89" s="73"/>
    </row>
    <row r="90" spans="1:12" s="56" customFormat="1" x14ac:dyDescent="0.35">
      <c r="A90" s="70"/>
      <c r="B90" s="71"/>
      <c r="C90" s="72"/>
      <c r="D90" s="73"/>
      <c r="E90" s="73"/>
      <c r="F90" s="73"/>
    </row>
    <row r="91" spans="1:12" s="56" customFormat="1" x14ac:dyDescent="0.35">
      <c r="A91" s="70"/>
      <c r="B91" s="71"/>
      <c r="C91" s="72"/>
      <c r="D91" s="73"/>
      <c r="E91" s="73"/>
      <c r="F91" s="73"/>
    </row>
    <row r="92" spans="1:12" s="56" customFormat="1" x14ac:dyDescent="0.35">
      <c r="A92" s="70"/>
      <c r="B92" s="71"/>
      <c r="C92" s="72"/>
      <c r="D92" s="73"/>
      <c r="E92" s="73"/>
      <c r="F92" s="73"/>
    </row>
    <row r="93" spans="1:12" s="56" customFormat="1" x14ac:dyDescent="0.35">
      <c r="A93" s="70"/>
      <c r="B93" s="71"/>
      <c r="C93" s="72"/>
      <c r="D93" s="73"/>
      <c r="E93" s="73"/>
      <c r="F93" s="73"/>
    </row>
    <row r="94" spans="1:12" s="56" customFormat="1" x14ac:dyDescent="0.35">
      <c r="A94" s="70"/>
      <c r="B94" s="71"/>
      <c r="C94" s="72"/>
      <c r="D94" s="73"/>
      <c r="E94" s="73"/>
      <c r="F94" s="73"/>
    </row>
    <row r="95" spans="1:12" s="96" customFormat="1" x14ac:dyDescent="0.35">
      <c r="A95" s="74" t="s">
        <v>205</v>
      </c>
      <c r="B95" s="71"/>
      <c r="C95" s="72"/>
      <c r="D95" s="73"/>
      <c r="E95" s="73"/>
      <c r="F95" s="95"/>
      <c r="L95" s="76" t="s">
        <v>206</v>
      </c>
    </row>
    <row r="96" spans="1:12" s="56" customFormat="1" x14ac:dyDescent="0.35">
      <c r="A96" s="77"/>
      <c r="B96" s="71"/>
      <c r="C96" s="72"/>
      <c r="D96" s="73"/>
      <c r="E96" s="73"/>
      <c r="F96" s="75"/>
      <c r="L96" s="4"/>
    </row>
    <row r="97" spans="1:12" s="56" customFormat="1" x14ac:dyDescent="0.35">
      <c r="A97" s="78" t="s">
        <v>119</v>
      </c>
      <c r="B97" s="79"/>
      <c r="C97" s="80"/>
      <c r="D97" s="81"/>
      <c r="E97" s="81"/>
      <c r="F97" s="79"/>
      <c r="L97" s="76" t="s">
        <v>207</v>
      </c>
    </row>
    <row r="98" spans="1:12" s="56" customFormat="1" x14ac:dyDescent="0.35">
      <c r="A98" s="79"/>
      <c r="B98" s="98" t="s">
        <v>24</v>
      </c>
      <c r="C98" s="98"/>
      <c r="D98" s="58" t="s">
        <v>11</v>
      </c>
      <c r="E98" s="58" t="s">
        <v>13</v>
      </c>
      <c r="F98" s="59" t="s">
        <v>15</v>
      </c>
    </row>
    <row r="99" spans="1:12" s="26" customFormat="1" x14ac:dyDescent="0.35">
      <c r="A99" s="99" t="s">
        <v>120</v>
      </c>
      <c r="B99" s="106" t="s">
        <v>91</v>
      </c>
      <c r="C99" s="106"/>
      <c r="D99" s="60" t="s">
        <v>11</v>
      </c>
      <c r="E99" s="34" t="s">
        <v>13</v>
      </c>
      <c r="F99" s="34" t="s">
        <v>15</v>
      </c>
    </row>
    <row r="100" spans="1:12" s="26" customFormat="1" x14ac:dyDescent="0.35">
      <c r="A100" s="100"/>
      <c r="B100" s="102" t="s">
        <v>92</v>
      </c>
      <c r="C100" s="103"/>
      <c r="D100" s="60" t="str">
        <f>IF(ISBLANK(D116),(IF(AND(D109&gt;=15,D110&gt;=12.5),"YES","NO")),(IF(AND(D109&gt;=15,D110&gt;=12.5,D116&gt;=8.5),"YES","NO")))</f>
        <v>NO</v>
      </c>
      <c r="E100" s="61" t="str">
        <f>IF(ISBLANK(E116),(IF(AND(E109&gt;=15,E110&gt;=12.5),"YES","NO")),(IF(AND(E109&gt;=15,E110&gt;=12.5,E116&gt;=8.5),"YES","NO")))</f>
        <v>NO</v>
      </c>
      <c r="F100" s="61" t="str">
        <f>IF(ISBLANK(F116),(IF(AND(F109&gt;=15,F110&gt;=12.5),"YES","NO")),(IF(AND(F109&gt;=15,F110&gt;=12.5,F116&gt;=8.5),"YES","NO")))</f>
        <v>NO</v>
      </c>
    </row>
    <row r="101" spans="1:12" s="56" customFormat="1" hidden="1" outlineLevel="1" x14ac:dyDescent="0.35">
      <c r="A101" s="100"/>
      <c r="B101" s="107" t="s">
        <v>93</v>
      </c>
      <c r="C101" s="108"/>
      <c r="D101" s="61" t="str">
        <f>IF(ISBLANK(D116),"N/A",(IF(AND(D100="YES",D116&gt;=10,D119&gt;=1.75),"YES","NO")))</f>
        <v>NO</v>
      </c>
      <c r="E101" s="62" t="str">
        <f>IF(ISBLANK(E116),"N/A",(IF(AND(E100="YES",E116&gt;=10,E119&gt;=1.75),"YES","NO")))</f>
        <v>NO</v>
      </c>
      <c r="F101" s="62" t="str">
        <f>IF(ISBLANK(F116),"N/A",(IF(AND(F100="YES",F116&gt;=10,F119&gt;=1.75),"YES","NO")))</f>
        <v>NO</v>
      </c>
    </row>
    <row r="102" spans="1:12" s="56" customFormat="1" hidden="1" outlineLevel="1" x14ac:dyDescent="0.35">
      <c r="A102" s="100"/>
      <c r="B102" s="107" t="s">
        <v>94</v>
      </c>
      <c r="C102" s="108"/>
      <c r="D102" s="61" t="str">
        <f>IF(ISBLANK(D116),"N/A",(IF(AND(D100="YES",D116&gt;=10,D119&gt;=1.75,D114&gt;=D111),"YES","NO")))</f>
        <v>NO</v>
      </c>
      <c r="E102" s="63" t="str">
        <f>IF(ISBLANK(E116),"N/A",(IF(AND(E100="YES",E116&gt;=10,E119&gt;=1.75,E114&gt;=E111),"YES","NO")))</f>
        <v>NO</v>
      </c>
      <c r="F102" s="63" t="str">
        <f>IF(ISBLANK(F116),"N/A",(IF(AND(F100="YES",F116&gt;=10,F119&gt;=1.75,F114&gt;=F111),"YES","NO")))</f>
        <v>NO</v>
      </c>
    </row>
    <row r="103" spans="1:12" s="56" customFormat="1" hidden="1" outlineLevel="1" x14ac:dyDescent="0.35">
      <c r="A103" s="100"/>
      <c r="B103" s="107" t="s">
        <v>95</v>
      </c>
      <c r="C103" s="108"/>
      <c r="D103" s="61" t="str">
        <f>IF(ISBLANK(D116),"N/A",(IF(AND(D101="YES",D116&gt;=10.3,D110&gt;=12,D109&gt;=20,D119&gt;=1.75),"YES","NO")))</f>
        <v>NO</v>
      </c>
      <c r="E103" s="61" t="str">
        <f>IF(ISBLANK(E116),"N/A",(IF(AND(E101="YES",E116&gt;=10.3,E110&gt;=12,E109&gt;=20,E119&gt;=1.75),"YES","NO")))</f>
        <v>NO</v>
      </c>
      <c r="F103" s="61" t="str">
        <f>IF(ISBLANK(F116),"N/A",(IF(AND(F101="YES",F116&gt;=10.3,F110&gt;=12,F109&gt;=20,F119&gt;=1.75),"YES","NO")))</f>
        <v>NO</v>
      </c>
    </row>
    <row r="104" spans="1:12" s="56" customFormat="1" hidden="1" outlineLevel="1" x14ac:dyDescent="0.35">
      <c r="A104" s="100"/>
      <c r="B104" s="107" t="s">
        <v>96</v>
      </c>
      <c r="C104" s="108"/>
      <c r="D104" s="61" t="str">
        <f>IF(ISBLANK(D116),"N/A",(IF(AND(D116&gt;=8.5,D110&gt;=12.5,D109&gt;=15),"YES","NO")))</f>
        <v>NO</v>
      </c>
      <c r="E104" s="62" t="str">
        <f>IF(ISBLANK(E116),"N/A",(IF(AND(E116&gt;=8.5,E110&gt;=12.5,E109&gt;=15),"YES","NO")))</f>
        <v>NO</v>
      </c>
      <c r="F104" s="62" t="str">
        <f>IF(ISBLANK(F116),"N/A",(IF(AND(F116&gt;=8.5,F110&gt;=12.5,F109&gt;=15),"YES","NO")))</f>
        <v>NO</v>
      </c>
    </row>
    <row r="105" spans="1:12" s="56" customFormat="1" hidden="1" outlineLevel="1" x14ac:dyDescent="0.35">
      <c r="A105" s="100"/>
      <c r="B105" s="107" t="s">
        <v>97</v>
      </c>
      <c r="C105" s="108"/>
      <c r="D105" s="61" t="str">
        <f>IF(ISBLANK(D116),"N/A",(IF(AND(D101="YES",D109&gt;=15,D110&gt;=12.5,D116&gt;=8.5,D119&gt;=2,D114&gt;=(0.55*D111)),"YES","NO")))</f>
        <v>NO</v>
      </c>
      <c r="E105" s="62" t="str">
        <f>IF(ISBLANK(E116),"N/A",(IF(AND(E101="YES",E109&gt;=15,E110&gt;=12.5,E116&gt;=8.5,E119&gt;=2,E114&gt;=(0.55*E111)),"YES","NO")))</f>
        <v>NO</v>
      </c>
      <c r="F105" s="62" t="str">
        <f>IF(ISBLANK(F116),"N/A",(IF(AND(F101="YES",F109&gt;=15,F110&gt;=12.5,F116&gt;=8.5,F119&gt;=2,F114&gt;=(0.55*F111)),"YES","NO")))</f>
        <v>NO</v>
      </c>
    </row>
    <row r="106" spans="1:12" s="26" customFormat="1" collapsed="1" x14ac:dyDescent="0.35">
      <c r="A106" s="100"/>
      <c r="B106" s="102" t="s">
        <v>98</v>
      </c>
      <c r="C106" s="103"/>
      <c r="D106" s="62">
        <f t="shared" ref="D106:F106" si="3">D107/12000</f>
        <v>3</v>
      </c>
      <c r="E106" s="64">
        <f t="shared" si="3"/>
        <v>4</v>
      </c>
      <c r="F106" s="64">
        <f t="shared" si="3"/>
        <v>4.75</v>
      </c>
    </row>
    <row r="107" spans="1:12" s="26" customFormat="1" x14ac:dyDescent="0.35">
      <c r="A107" s="100"/>
      <c r="B107" s="32" t="s">
        <v>99</v>
      </c>
      <c r="C107" s="34" t="s">
        <v>100</v>
      </c>
      <c r="D107" s="60">
        <v>36000</v>
      </c>
      <c r="E107" s="60">
        <v>48000</v>
      </c>
      <c r="F107" s="60">
        <v>57000</v>
      </c>
    </row>
    <row r="108" spans="1:12" s="26" customFormat="1" x14ac:dyDescent="0.35">
      <c r="A108" s="100"/>
      <c r="B108" s="32" t="s">
        <v>101</v>
      </c>
      <c r="C108" s="34" t="s">
        <v>100</v>
      </c>
      <c r="D108" s="60" t="s">
        <v>121</v>
      </c>
      <c r="E108" s="63" t="s">
        <v>122</v>
      </c>
      <c r="F108" s="63" t="s">
        <v>123</v>
      </c>
    </row>
    <row r="109" spans="1:12" s="26" customFormat="1" x14ac:dyDescent="0.35">
      <c r="A109" s="100"/>
      <c r="B109" s="102" t="s">
        <v>104</v>
      </c>
      <c r="C109" s="103"/>
      <c r="D109" s="65">
        <v>16.7</v>
      </c>
      <c r="E109" s="65">
        <v>17.399999999999999</v>
      </c>
      <c r="F109" s="65">
        <v>18</v>
      </c>
    </row>
    <row r="110" spans="1:12" s="26" customFormat="1" x14ac:dyDescent="0.35">
      <c r="A110" s="100"/>
      <c r="B110" s="102" t="s">
        <v>105</v>
      </c>
      <c r="C110" s="103"/>
      <c r="D110" s="65">
        <v>9</v>
      </c>
      <c r="E110" s="65">
        <v>9.1999999999999993</v>
      </c>
      <c r="F110" s="65">
        <v>10</v>
      </c>
    </row>
    <row r="111" spans="1:12" s="26" customFormat="1" x14ac:dyDescent="0.35">
      <c r="A111" s="100"/>
      <c r="B111" s="32" t="s">
        <v>106</v>
      </c>
      <c r="C111" s="34" t="s">
        <v>100</v>
      </c>
      <c r="D111" s="60">
        <v>40000</v>
      </c>
      <c r="E111" s="60">
        <v>50000</v>
      </c>
      <c r="F111" s="60">
        <v>60000</v>
      </c>
    </row>
    <row r="112" spans="1:12" s="26" customFormat="1" x14ac:dyDescent="0.35">
      <c r="A112" s="100"/>
      <c r="B112" s="32" t="s">
        <v>107</v>
      </c>
      <c r="C112" s="34" t="s">
        <v>100</v>
      </c>
      <c r="D112" s="60">
        <v>27000</v>
      </c>
      <c r="E112" s="60">
        <v>29000</v>
      </c>
      <c r="F112" s="60">
        <v>35400</v>
      </c>
    </row>
    <row r="113" spans="1:6" s="26" customFormat="1" x14ac:dyDescent="0.35">
      <c r="A113" s="100"/>
      <c r="B113" s="32" t="s">
        <v>109</v>
      </c>
      <c r="C113" s="34" t="s">
        <v>100</v>
      </c>
      <c r="D113" s="60">
        <v>25000</v>
      </c>
      <c r="E113" s="60">
        <v>29000</v>
      </c>
      <c r="F113" s="60">
        <v>35400</v>
      </c>
    </row>
    <row r="114" spans="1:6" s="26" customFormat="1" x14ac:dyDescent="0.35">
      <c r="A114" s="100"/>
      <c r="B114" s="32" t="s">
        <v>110</v>
      </c>
      <c r="C114" s="34" t="s">
        <v>100</v>
      </c>
      <c r="D114" s="60">
        <v>22000</v>
      </c>
      <c r="E114" s="60">
        <v>32000</v>
      </c>
      <c r="F114" s="60">
        <v>35000</v>
      </c>
    </row>
    <row r="115" spans="1:6" s="26" customFormat="1" x14ac:dyDescent="0.35">
      <c r="A115" s="100"/>
      <c r="B115" s="32" t="s">
        <v>111</v>
      </c>
      <c r="C115" s="34" t="s">
        <v>100</v>
      </c>
      <c r="D115" s="60" t="s">
        <v>124</v>
      </c>
      <c r="E115" s="34" t="s">
        <v>125</v>
      </c>
      <c r="F115" s="34" t="s">
        <v>126</v>
      </c>
    </row>
    <row r="116" spans="1:6" s="26" customFormat="1" x14ac:dyDescent="0.35">
      <c r="A116" s="100"/>
      <c r="B116" s="102" t="s">
        <v>114</v>
      </c>
      <c r="C116" s="103"/>
      <c r="D116" s="66">
        <v>11.5</v>
      </c>
      <c r="E116" s="62">
        <v>10.3</v>
      </c>
      <c r="F116" s="62">
        <v>10</v>
      </c>
    </row>
    <row r="117" spans="1:6" s="26" customFormat="1" x14ac:dyDescent="0.35">
      <c r="A117" s="100"/>
      <c r="B117" s="68" t="s">
        <v>115</v>
      </c>
      <c r="C117" s="34" t="s">
        <v>116</v>
      </c>
      <c r="D117" s="67">
        <v>3.37</v>
      </c>
      <c r="E117" s="67">
        <v>3</v>
      </c>
      <c r="F117" s="67">
        <v>3.5</v>
      </c>
    </row>
    <row r="118" spans="1:6" s="26" customFormat="1" x14ac:dyDescent="0.35">
      <c r="A118" s="100"/>
      <c r="B118" s="68" t="s">
        <v>117</v>
      </c>
      <c r="C118" s="34" t="s">
        <v>116</v>
      </c>
      <c r="D118" s="67">
        <v>2.63</v>
      </c>
      <c r="E118" s="69">
        <v>2.57</v>
      </c>
      <c r="F118" s="69">
        <v>2.5</v>
      </c>
    </row>
    <row r="119" spans="1:6" s="26" customFormat="1" x14ac:dyDescent="0.35">
      <c r="A119" s="101"/>
      <c r="B119" s="68" t="s">
        <v>118</v>
      </c>
      <c r="C119" s="34" t="s">
        <v>116</v>
      </c>
      <c r="D119" s="67">
        <v>1.9</v>
      </c>
      <c r="E119" s="67">
        <v>1.95</v>
      </c>
      <c r="F119" s="67">
        <v>2.0099999999999998</v>
      </c>
    </row>
    <row r="120" spans="1:6" s="26" customFormat="1" x14ac:dyDescent="0.35">
      <c r="A120" s="82"/>
      <c r="B120" s="82"/>
      <c r="C120" s="83"/>
      <c r="D120" s="84"/>
      <c r="E120" s="84"/>
      <c r="F120" s="82"/>
    </row>
    <row r="121" spans="1:6" s="26" customFormat="1" x14ac:dyDescent="0.35">
      <c r="A121" s="99" t="s">
        <v>127</v>
      </c>
      <c r="B121" s="106" t="s">
        <v>91</v>
      </c>
      <c r="C121" s="106"/>
      <c r="D121" s="60" t="s">
        <v>11</v>
      </c>
      <c r="E121" s="34" t="s">
        <v>13</v>
      </c>
      <c r="F121" s="34" t="s">
        <v>15</v>
      </c>
    </row>
    <row r="122" spans="1:6" s="26" customFormat="1" x14ac:dyDescent="0.35">
      <c r="A122" s="100"/>
      <c r="B122" s="102" t="s">
        <v>92</v>
      </c>
      <c r="C122" s="103"/>
      <c r="D122" s="60" t="str">
        <f>IF(ISBLANK(D138),(IF(AND(D131&gt;=15,D132&gt;=12.5),"YES","NO")),(IF(AND(D131&gt;=15,D132&gt;=12.5,D138&gt;=8.5),"YES","NO")))</f>
        <v>NO</v>
      </c>
      <c r="E122" s="61" t="str">
        <f>IF(ISBLANK(E138),(IF(AND(E131&gt;=15,E132&gt;=12.5),"YES","NO")),(IF(AND(E131&gt;=15,E132&gt;=12.5,E138&gt;=8.5),"YES","NO")))</f>
        <v>NO</v>
      </c>
      <c r="F122" s="61" t="str">
        <f>IF(ISBLANK(F138),(IF(AND(F131&gt;=15,F132&gt;=12.5),"YES","NO")),(IF(AND(F131&gt;=15,F132&gt;=12.5,F138&gt;=8.5),"YES","NO")))</f>
        <v>NO</v>
      </c>
    </row>
    <row r="123" spans="1:6" s="26" customFormat="1" hidden="1" outlineLevel="1" x14ac:dyDescent="0.35">
      <c r="A123" s="100"/>
      <c r="B123" s="107" t="s">
        <v>93</v>
      </c>
      <c r="C123" s="108"/>
      <c r="D123" s="61" t="str">
        <f>IF(ISBLANK(D138),"N/A",(IF(AND(D122="YES",D138&gt;=10,D141&gt;=1.75),"YES","NO")))</f>
        <v>NO</v>
      </c>
      <c r="E123" s="62" t="str">
        <f>IF(ISBLANK(E138),"N/A",(IF(AND(E122="YES",E138&gt;=10,E141&gt;=1.75),"YES","NO")))</f>
        <v>NO</v>
      </c>
      <c r="F123" s="62"/>
    </row>
    <row r="124" spans="1:6" s="26" customFormat="1" hidden="1" outlineLevel="1" x14ac:dyDescent="0.35">
      <c r="A124" s="100"/>
      <c r="B124" s="107" t="s">
        <v>94</v>
      </c>
      <c r="C124" s="108"/>
      <c r="D124" s="61" t="str">
        <f>IF(ISBLANK(D138),"N/A",(IF(AND(D122="YES",D138&gt;=10,D141&gt;=1.75,D136&gt;=D133),"YES","NO")))</f>
        <v>NO</v>
      </c>
      <c r="E124" s="63" t="str">
        <f>IF(ISBLANK(E138),"N/A",(IF(AND(E122="YES",E138&gt;=10,E141&gt;=1.75,E136&gt;=E133),"YES","NO")))</f>
        <v>NO</v>
      </c>
      <c r="F124" s="63"/>
    </row>
    <row r="125" spans="1:6" s="26" customFormat="1" hidden="1" outlineLevel="1" x14ac:dyDescent="0.35">
      <c r="A125" s="100"/>
      <c r="B125" s="107" t="s">
        <v>95</v>
      </c>
      <c r="C125" s="108"/>
      <c r="D125" s="61" t="str">
        <f>IF(ISBLANK(D138),"N/A",(IF(AND(D123="YES",D138&gt;=10.3,D132&gt;=12,D131&gt;=20,D141&gt;=1.75),"YES","NO")))</f>
        <v>NO</v>
      </c>
      <c r="E125" s="61" t="str">
        <f>IF(ISBLANK(E138),"N/A",(IF(AND(E123="YES",E138&gt;=10.3,E132&gt;=12,E131&gt;=20,E141&gt;=1.75),"YES","NO")))</f>
        <v>NO</v>
      </c>
      <c r="F125" s="61"/>
    </row>
    <row r="126" spans="1:6" s="26" customFormat="1" hidden="1" outlineLevel="1" x14ac:dyDescent="0.35">
      <c r="A126" s="100"/>
      <c r="B126" s="107" t="s">
        <v>96</v>
      </c>
      <c r="C126" s="108"/>
      <c r="D126" s="61" t="str">
        <f>IF(ISBLANK(D138),"N/A",(IF(AND(D138&gt;=8.5,D132&gt;=12.5,D131&gt;=15),"YES","NO")))</f>
        <v>NO</v>
      </c>
      <c r="E126" s="62" t="str">
        <f>IF(ISBLANK(E138),"N/A",(IF(AND(E138&gt;=8.5,E132&gt;=12.5,E131&gt;=15),"YES","NO")))</f>
        <v>NO</v>
      </c>
      <c r="F126" s="62"/>
    </row>
    <row r="127" spans="1:6" s="26" customFormat="1" hidden="1" outlineLevel="1" x14ac:dyDescent="0.35">
      <c r="A127" s="100"/>
      <c r="B127" s="107" t="s">
        <v>97</v>
      </c>
      <c r="C127" s="108"/>
      <c r="D127" s="61" t="str">
        <f>IF(ISBLANK(D138),"N/A",(IF(AND(D123="YES",D131&gt;=15,D132&gt;=12.5,D138&gt;=8.5,D141&gt;=2,D136&gt;=(0.55*D133)),"YES","NO")))</f>
        <v>NO</v>
      </c>
      <c r="E127" s="62" t="str">
        <f>IF(ISBLANK(E138),"N/A",(IF(AND(E123="YES",E131&gt;=15,E132&gt;=12.5,E138&gt;=8.5,E141&gt;=2,E136&gt;=(0.55*E133)),"YES","NO")))</f>
        <v>NO</v>
      </c>
      <c r="F127" s="62"/>
    </row>
    <row r="128" spans="1:6" s="26" customFormat="1" collapsed="1" x14ac:dyDescent="0.35">
      <c r="A128" s="100"/>
      <c r="B128" s="102" t="s">
        <v>98</v>
      </c>
      <c r="C128" s="103"/>
      <c r="D128" s="62">
        <f>D129/12000</f>
        <v>3</v>
      </c>
      <c r="E128" s="64">
        <f>E129/12000</f>
        <v>4</v>
      </c>
      <c r="F128" s="64">
        <f>F129/12000</f>
        <v>4.5</v>
      </c>
    </row>
    <row r="129" spans="1:6" s="26" customFormat="1" x14ac:dyDescent="0.35">
      <c r="A129" s="100"/>
      <c r="B129" s="32" t="s">
        <v>99</v>
      </c>
      <c r="C129" s="34" t="s">
        <v>100</v>
      </c>
      <c r="D129" s="60">
        <v>36000</v>
      </c>
      <c r="E129" s="60">
        <v>48000</v>
      </c>
      <c r="F129" s="60">
        <v>54000</v>
      </c>
    </row>
    <row r="130" spans="1:6" s="26" customFormat="1" x14ac:dyDescent="0.35">
      <c r="A130" s="100"/>
      <c r="B130" s="32" t="s">
        <v>101</v>
      </c>
      <c r="C130" s="34" t="s">
        <v>100</v>
      </c>
      <c r="D130" s="60" t="s">
        <v>128</v>
      </c>
      <c r="E130" s="63" t="s">
        <v>129</v>
      </c>
      <c r="F130" s="63" t="s">
        <v>130</v>
      </c>
    </row>
    <row r="131" spans="1:6" s="26" customFormat="1" x14ac:dyDescent="0.35">
      <c r="A131" s="100"/>
      <c r="B131" s="102" t="s">
        <v>104</v>
      </c>
      <c r="C131" s="103"/>
      <c r="D131" s="65">
        <v>17</v>
      </c>
      <c r="E131" s="65">
        <v>18</v>
      </c>
      <c r="F131" s="65">
        <v>18</v>
      </c>
    </row>
    <row r="132" spans="1:6" s="26" customFormat="1" x14ac:dyDescent="0.35">
      <c r="A132" s="100"/>
      <c r="B132" s="102" t="s">
        <v>105</v>
      </c>
      <c r="C132" s="103"/>
      <c r="D132" s="65">
        <v>8</v>
      </c>
      <c r="E132" s="65">
        <v>9.3000000000000007</v>
      </c>
      <c r="F132" s="65">
        <v>9.8000000000000007</v>
      </c>
    </row>
    <row r="133" spans="1:6" s="26" customFormat="1" x14ac:dyDescent="0.35">
      <c r="A133" s="100"/>
      <c r="B133" s="32" t="s">
        <v>106</v>
      </c>
      <c r="C133" s="34" t="s">
        <v>100</v>
      </c>
      <c r="D133" s="60">
        <v>38000</v>
      </c>
      <c r="E133" s="60">
        <v>50000</v>
      </c>
      <c r="F133" s="60">
        <v>60000</v>
      </c>
    </row>
    <row r="134" spans="1:6" s="26" customFormat="1" x14ac:dyDescent="0.35">
      <c r="A134" s="100"/>
      <c r="B134" s="32" t="s">
        <v>107</v>
      </c>
      <c r="C134" s="34" t="s">
        <v>100</v>
      </c>
      <c r="D134" s="60">
        <v>23000</v>
      </c>
      <c r="E134" s="60">
        <v>29000</v>
      </c>
      <c r="F134" s="60">
        <v>35000</v>
      </c>
    </row>
    <row r="135" spans="1:6" s="26" customFormat="1" x14ac:dyDescent="0.35">
      <c r="A135" s="100"/>
      <c r="B135" s="32" t="s">
        <v>109</v>
      </c>
      <c r="C135" s="34" t="s">
        <v>100</v>
      </c>
      <c r="D135" s="60">
        <v>23000</v>
      </c>
      <c r="E135" s="60">
        <v>29000</v>
      </c>
      <c r="F135" s="60">
        <v>35000</v>
      </c>
    </row>
    <row r="136" spans="1:6" s="26" customFormat="1" x14ac:dyDescent="0.35">
      <c r="A136" s="100"/>
      <c r="B136" s="32" t="s">
        <v>110</v>
      </c>
      <c r="C136" s="34" t="s">
        <v>100</v>
      </c>
      <c r="D136" s="60">
        <v>22000</v>
      </c>
      <c r="E136" s="60">
        <v>28000</v>
      </c>
      <c r="F136" s="60">
        <v>30000</v>
      </c>
    </row>
    <row r="137" spans="1:6" s="26" customFormat="1" x14ac:dyDescent="0.35">
      <c r="A137" s="100"/>
      <c r="B137" s="32" t="s">
        <v>111</v>
      </c>
      <c r="C137" s="34" t="s">
        <v>100</v>
      </c>
      <c r="D137" s="60" t="s">
        <v>131</v>
      </c>
      <c r="E137" s="34" t="s">
        <v>132</v>
      </c>
      <c r="F137" s="34" t="s">
        <v>133</v>
      </c>
    </row>
    <row r="138" spans="1:6" s="26" customFormat="1" x14ac:dyDescent="0.35">
      <c r="A138" s="100"/>
      <c r="B138" s="102" t="s">
        <v>114</v>
      </c>
      <c r="C138" s="103"/>
      <c r="D138" s="66">
        <v>10</v>
      </c>
      <c r="E138" s="62">
        <v>11</v>
      </c>
      <c r="F138" s="62">
        <v>10</v>
      </c>
    </row>
    <row r="139" spans="1:6" s="26" customFormat="1" x14ac:dyDescent="0.35">
      <c r="A139" s="100"/>
      <c r="B139" s="68" t="s">
        <v>115</v>
      </c>
      <c r="C139" s="34" t="s">
        <v>116</v>
      </c>
      <c r="D139" s="67">
        <v>2.8</v>
      </c>
      <c r="E139" s="67">
        <v>2.5</v>
      </c>
      <c r="F139" s="67">
        <v>3</v>
      </c>
    </row>
    <row r="140" spans="1:6" s="26" customFormat="1" x14ac:dyDescent="0.35">
      <c r="A140" s="100"/>
      <c r="B140" s="68" t="s">
        <v>117</v>
      </c>
      <c r="C140" s="34" t="s">
        <v>116</v>
      </c>
      <c r="D140" s="67">
        <v>2.34</v>
      </c>
      <c r="E140" s="69">
        <v>2.52</v>
      </c>
      <c r="F140" s="69">
        <v>2.4900000000000002</v>
      </c>
    </row>
    <row r="141" spans="1:6" s="26" customFormat="1" x14ac:dyDescent="0.35">
      <c r="A141" s="101"/>
      <c r="B141" s="68" t="s">
        <v>118</v>
      </c>
      <c r="C141" s="34" t="s">
        <v>116</v>
      </c>
      <c r="D141" s="67">
        <v>1.8</v>
      </c>
      <c r="E141" s="67">
        <v>1.95</v>
      </c>
      <c r="F141" s="67">
        <v>1.9</v>
      </c>
    </row>
    <row r="142" spans="1:6" s="26" customFormat="1" x14ac:dyDescent="0.35">
      <c r="A142" s="82"/>
      <c r="B142" s="82"/>
      <c r="C142" s="83"/>
      <c r="D142" s="84"/>
      <c r="E142" s="84"/>
      <c r="F142" s="82"/>
    </row>
    <row r="143" spans="1:6" s="56" customFormat="1" x14ac:dyDescent="0.35">
      <c r="A143" s="99" t="s">
        <v>134</v>
      </c>
      <c r="B143" s="102" t="s">
        <v>91</v>
      </c>
      <c r="C143" s="103"/>
      <c r="D143" s="60" t="s">
        <v>11</v>
      </c>
      <c r="E143" s="34" t="s">
        <v>13</v>
      </c>
      <c r="F143" s="34" t="s">
        <v>135</v>
      </c>
    </row>
    <row r="144" spans="1:6" s="56" customFormat="1" x14ac:dyDescent="0.35">
      <c r="A144" s="100"/>
      <c r="B144" s="102" t="s">
        <v>92</v>
      </c>
      <c r="C144" s="103"/>
      <c r="D144" s="60" t="str">
        <f>IF(ISBLANK(D160),(IF(AND(D153&gt;=15,D154&gt;=12.5),"YES","NO")),(IF(AND(D153&gt;=15,D154&gt;=12.5,D160&gt;=8.5),"YES","NO")))</f>
        <v>NO</v>
      </c>
      <c r="E144" s="61" t="str">
        <f>IF(ISBLANK(E160),(IF(AND(E153&gt;=15,E154&gt;=12.5),"YES","NO")),(IF(AND(E153&gt;=15,E154&gt;=12.5,E160&gt;=8.5),"YES","NO")))</f>
        <v>NO</v>
      </c>
      <c r="F144" s="61" t="str">
        <f>IF(ISBLANK(F160),(IF(AND(F153&gt;=15,F154&gt;=12.5),"YES","NO")),(IF(AND(F153&gt;=15,F154&gt;=12.5,F160&gt;=8.5),"YES","NO")))</f>
        <v>NO</v>
      </c>
    </row>
    <row r="145" spans="1:6" s="56" customFormat="1" ht="12" hidden="1" customHeight="1" outlineLevel="1" x14ac:dyDescent="0.35">
      <c r="A145" s="100"/>
      <c r="B145" s="104" t="s">
        <v>93</v>
      </c>
      <c r="C145" s="105"/>
      <c r="D145" s="61" t="str">
        <f>IF(ISBLANK(D160),"N/A",(IF(AND(D153&gt;=15,D160&gt;=9,D163&gt;=1.75),"YES","NO")))</f>
        <v>YES</v>
      </c>
      <c r="E145" s="62" t="str">
        <f>IF(ISBLANK(E160),"N/A",(IF(AND(E153&gt;=15,E160&gt;=9,E163&gt;=1.75),"YES","NO")))</f>
        <v>YES</v>
      </c>
      <c r="F145" s="62"/>
    </row>
    <row r="146" spans="1:6" s="56" customFormat="1" ht="12" hidden="1" customHeight="1" outlineLevel="1" x14ac:dyDescent="0.35">
      <c r="A146" s="100"/>
      <c r="B146" s="104" t="s">
        <v>94</v>
      </c>
      <c r="C146" s="105"/>
      <c r="D146" s="61" t="str">
        <f>IF(ISBLANK(D160),"N/A",(IF(AND(D144="YES",D160&gt;=10,D163&gt;=1.75,D158&gt;=D155),"YES","NO")))</f>
        <v>NO</v>
      </c>
      <c r="E146" s="63" t="str">
        <f>IF(ISBLANK(E160),"N/A",(IF(AND(E144="YES",E160&gt;=10,E163&gt;=1.75,E158&gt;=E155),"YES","NO")))</f>
        <v>NO</v>
      </c>
      <c r="F146" s="63"/>
    </row>
    <row r="147" spans="1:6" s="56" customFormat="1" ht="12" hidden="1" customHeight="1" outlineLevel="1" x14ac:dyDescent="0.35">
      <c r="A147" s="100"/>
      <c r="B147" s="104" t="s">
        <v>95</v>
      </c>
      <c r="C147" s="105"/>
      <c r="D147" s="61" t="str">
        <f>IF(ISBLANK(D160),"N/A",(IF(AND(D145="YES",D160&gt;=10.3,D154&gt;=12,D153&gt;=20,D163&gt;=1.75),"YES","NO")))</f>
        <v>NO</v>
      </c>
      <c r="E147" s="61" t="str">
        <f>IF(ISBLANK(E160),"N/A",(IF(AND(E145="YES",E160&gt;=10.3,E154&gt;=12,E153&gt;=20,E163&gt;=1.75),"YES","NO")))</f>
        <v>NO</v>
      </c>
      <c r="F147" s="61"/>
    </row>
    <row r="148" spans="1:6" s="56" customFormat="1" ht="12" hidden="1" customHeight="1" outlineLevel="1" x14ac:dyDescent="0.35">
      <c r="A148" s="100"/>
      <c r="B148" s="104" t="s">
        <v>96</v>
      </c>
      <c r="C148" s="105"/>
      <c r="D148" s="61" t="str">
        <f>IF(ISBLANK(D160),"N/A",(IF(AND(D160&gt;=8.5,D154&gt;=12.5,D153&gt;=15),"YES","NO")))</f>
        <v>NO</v>
      </c>
      <c r="E148" s="62" t="str">
        <f>IF(ISBLANK(E160),"N/A",(IF(AND(E160&gt;=8.5,E154&gt;=12.5,E153&gt;=15),"YES","NO")))</f>
        <v>NO</v>
      </c>
      <c r="F148" s="62"/>
    </row>
    <row r="149" spans="1:6" s="56" customFormat="1" ht="12" hidden="1" customHeight="1" outlineLevel="1" x14ac:dyDescent="0.35">
      <c r="A149" s="100"/>
      <c r="B149" s="104" t="s">
        <v>97</v>
      </c>
      <c r="C149" s="105"/>
      <c r="D149" s="61" t="str">
        <f>IF(ISBLANK(D160),"N/A",(IF(AND(D145="YES",D153&gt;=15,D154&gt;=12.5,D160&gt;=8.5,D163&gt;=2,D158&gt;=(0.55*D155)),"YES","NO")))</f>
        <v>NO</v>
      </c>
      <c r="E149" s="62" t="str">
        <f>IF(ISBLANK(E160),"N/A",(IF(AND(E145="YES",E153&gt;=15,E154&gt;=12.5,E160&gt;=8.5,E163&gt;=2,E158&gt;=(0.55*E155)),"YES","NO")))</f>
        <v>NO</v>
      </c>
      <c r="F149" s="62"/>
    </row>
    <row r="150" spans="1:6" s="56" customFormat="1" collapsed="1" x14ac:dyDescent="0.35">
      <c r="A150" s="100"/>
      <c r="B150" s="102" t="s">
        <v>98</v>
      </c>
      <c r="C150" s="103"/>
      <c r="D150" s="62">
        <f>D151/12000</f>
        <v>3</v>
      </c>
      <c r="E150" s="64">
        <f>E151/12000</f>
        <v>4</v>
      </c>
      <c r="F150" s="64">
        <f>F151/12000</f>
        <v>4.75</v>
      </c>
    </row>
    <row r="151" spans="1:6" s="56" customFormat="1" x14ac:dyDescent="0.35">
      <c r="A151" s="100"/>
      <c r="B151" s="32" t="s">
        <v>99</v>
      </c>
      <c r="C151" s="34" t="s">
        <v>100</v>
      </c>
      <c r="D151" s="60">
        <v>36000</v>
      </c>
      <c r="E151" s="60">
        <v>48000</v>
      </c>
      <c r="F151" s="60">
        <v>57000</v>
      </c>
    </row>
    <row r="152" spans="1:6" s="56" customFormat="1" x14ac:dyDescent="0.35">
      <c r="A152" s="100"/>
      <c r="B152" s="32" t="s">
        <v>101</v>
      </c>
      <c r="C152" s="34" t="s">
        <v>100</v>
      </c>
      <c r="D152" s="60" t="s">
        <v>136</v>
      </c>
      <c r="E152" s="63" t="s">
        <v>137</v>
      </c>
      <c r="F152" s="63" t="s">
        <v>138</v>
      </c>
    </row>
    <row r="153" spans="1:6" s="56" customFormat="1" x14ac:dyDescent="0.35">
      <c r="A153" s="100"/>
      <c r="B153" s="102" t="s">
        <v>104</v>
      </c>
      <c r="C153" s="103"/>
      <c r="D153" s="65">
        <v>17</v>
      </c>
      <c r="E153" s="65">
        <v>16.2</v>
      </c>
      <c r="F153" s="65">
        <v>17</v>
      </c>
    </row>
    <row r="154" spans="1:6" s="56" customFormat="1" x14ac:dyDescent="0.35">
      <c r="A154" s="100"/>
      <c r="B154" s="102" t="s">
        <v>105</v>
      </c>
      <c r="C154" s="103"/>
      <c r="D154" s="65">
        <v>8.8000000000000007</v>
      </c>
      <c r="E154" s="65">
        <v>8.6</v>
      </c>
      <c r="F154" s="65">
        <v>10</v>
      </c>
    </row>
    <row r="155" spans="1:6" s="56" customFormat="1" x14ac:dyDescent="0.35">
      <c r="A155" s="100"/>
      <c r="B155" s="32" t="s">
        <v>106</v>
      </c>
      <c r="C155" s="34" t="s">
        <v>100</v>
      </c>
      <c r="D155" s="60">
        <v>38000</v>
      </c>
      <c r="E155" s="60">
        <v>55000</v>
      </c>
      <c r="F155" s="60">
        <v>60000</v>
      </c>
    </row>
    <row r="156" spans="1:6" s="56" customFormat="1" x14ac:dyDescent="0.35">
      <c r="A156" s="100"/>
      <c r="B156" s="32" t="s">
        <v>107</v>
      </c>
      <c r="C156" s="34" t="s">
        <v>100</v>
      </c>
      <c r="D156" s="60">
        <v>25600</v>
      </c>
      <c r="E156" s="60">
        <v>37500</v>
      </c>
      <c r="F156" s="60">
        <v>34000</v>
      </c>
    </row>
    <row r="157" spans="1:6" s="56" customFormat="1" x14ac:dyDescent="0.35">
      <c r="A157" s="100"/>
      <c r="B157" s="32" t="s">
        <v>109</v>
      </c>
      <c r="C157" s="34" t="s">
        <v>100</v>
      </c>
      <c r="D157" s="60">
        <v>27000</v>
      </c>
      <c r="E157" s="60">
        <v>37500</v>
      </c>
      <c r="F157" s="60">
        <v>34600</v>
      </c>
    </row>
    <row r="158" spans="1:6" s="56" customFormat="1" x14ac:dyDescent="0.35">
      <c r="A158" s="100"/>
      <c r="B158" s="32" t="s">
        <v>110</v>
      </c>
      <c r="C158" s="34" t="s">
        <v>100</v>
      </c>
      <c r="D158" s="60">
        <v>22000</v>
      </c>
      <c r="E158" s="60">
        <v>31000</v>
      </c>
      <c r="F158" s="60">
        <v>33000</v>
      </c>
    </row>
    <row r="159" spans="1:6" s="56" customFormat="1" x14ac:dyDescent="0.35">
      <c r="A159" s="100"/>
      <c r="B159" s="32" t="s">
        <v>111</v>
      </c>
      <c r="C159" s="34" t="s">
        <v>100</v>
      </c>
      <c r="D159" s="60" t="s">
        <v>139</v>
      </c>
      <c r="E159" s="34" t="s">
        <v>140</v>
      </c>
      <c r="F159" s="34" t="s">
        <v>141</v>
      </c>
    </row>
    <row r="160" spans="1:6" s="56" customFormat="1" x14ac:dyDescent="0.35">
      <c r="A160" s="100"/>
      <c r="B160" s="102" t="s">
        <v>114</v>
      </c>
      <c r="C160" s="103"/>
      <c r="D160" s="66">
        <v>11.3</v>
      </c>
      <c r="E160" s="62">
        <v>10.8</v>
      </c>
      <c r="F160" s="62">
        <v>10.4</v>
      </c>
    </row>
    <row r="161" spans="1:12" s="56" customFormat="1" x14ac:dyDescent="0.35">
      <c r="A161" s="100"/>
      <c r="B161" s="68" t="s">
        <v>115</v>
      </c>
      <c r="C161" s="34" t="s">
        <v>116</v>
      </c>
      <c r="D161" s="67">
        <v>3.35</v>
      </c>
      <c r="E161" s="67">
        <v>3.03</v>
      </c>
      <c r="F161" s="67">
        <v>3.2</v>
      </c>
    </row>
    <row r="162" spans="1:12" s="56" customFormat="1" x14ac:dyDescent="0.35">
      <c r="A162" s="100"/>
      <c r="B162" s="68" t="s">
        <v>117</v>
      </c>
      <c r="C162" s="34" t="s">
        <v>116</v>
      </c>
      <c r="D162" s="67">
        <v>2.61</v>
      </c>
      <c r="E162" s="69">
        <v>2.46</v>
      </c>
      <c r="F162" s="69">
        <v>2.52</v>
      </c>
    </row>
    <row r="163" spans="1:12" s="56" customFormat="1" x14ac:dyDescent="0.35">
      <c r="A163" s="101"/>
      <c r="B163" s="68" t="s">
        <v>118</v>
      </c>
      <c r="C163" s="34" t="s">
        <v>116</v>
      </c>
      <c r="D163" s="67">
        <v>1.9</v>
      </c>
      <c r="E163" s="67">
        <v>1.75</v>
      </c>
      <c r="F163" s="67">
        <v>1.81</v>
      </c>
    </row>
    <row r="164" spans="1:12" s="56" customFormat="1" ht="8.25" customHeight="1" x14ac:dyDescent="0.35">
      <c r="A164" s="70"/>
      <c r="B164" s="71"/>
      <c r="C164" s="72"/>
      <c r="D164" s="81"/>
      <c r="E164" s="81"/>
      <c r="F164" s="81"/>
    </row>
    <row r="165" spans="1:12" s="26" customFormat="1" x14ac:dyDescent="0.35">
      <c r="A165" s="99" t="s">
        <v>142</v>
      </c>
      <c r="B165" s="102" t="s">
        <v>91</v>
      </c>
      <c r="C165" s="103"/>
      <c r="D165" s="60"/>
      <c r="E165" s="34" t="s">
        <v>143</v>
      </c>
      <c r="F165" s="34" t="s">
        <v>144</v>
      </c>
      <c r="G165" s="56"/>
      <c r="H165" s="56"/>
      <c r="I165" s="56"/>
      <c r="J165" s="56"/>
      <c r="K165" s="56"/>
      <c r="L165" s="56"/>
    </row>
    <row r="166" spans="1:12" s="26" customFormat="1" x14ac:dyDescent="0.35">
      <c r="A166" s="100"/>
      <c r="B166" s="85" t="s">
        <v>145</v>
      </c>
      <c r="C166" s="86"/>
      <c r="D166" s="60"/>
      <c r="E166" s="61" t="s">
        <v>144</v>
      </c>
      <c r="F166" s="61"/>
      <c r="G166" s="56"/>
      <c r="H166" s="56"/>
      <c r="I166" s="56"/>
      <c r="J166" s="56"/>
      <c r="K166" s="56"/>
      <c r="L166" s="56"/>
    </row>
    <row r="167" spans="1:12" s="26" customFormat="1" x14ac:dyDescent="0.35">
      <c r="A167" s="100"/>
      <c r="B167" s="102" t="s">
        <v>92</v>
      </c>
      <c r="C167" s="103"/>
      <c r="D167" s="61"/>
      <c r="E167" s="62" t="s">
        <v>146</v>
      </c>
      <c r="F167" s="62" t="s">
        <v>146</v>
      </c>
      <c r="G167" s="56"/>
      <c r="H167" s="56"/>
      <c r="I167" s="56"/>
      <c r="J167" s="56"/>
      <c r="K167" s="56"/>
      <c r="L167" s="56"/>
    </row>
    <row r="168" spans="1:12" s="26" customFormat="1" x14ac:dyDescent="0.35">
      <c r="A168" s="100"/>
      <c r="B168" s="102" t="s">
        <v>98</v>
      </c>
      <c r="C168" s="103"/>
      <c r="D168" s="87"/>
      <c r="E168" s="88">
        <v>4.083333333333333</v>
      </c>
      <c r="F168" s="88">
        <v>4.833333333333333</v>
      </c>
      <c r="G168" s="56"/>
      <c r="H168" s="56"/>
      <c r="I168" s="56"/>
      <c r="J168" s="56"/>
      <c r="K168" s="56"/>
      <c r="L168" s="56"/>
    </row>
    <row r="169" spans="1:12" s="26" customFormat="1" x14ac:dyDescent="0.35">
      <c r="A169" s="100"/>
      <c r="B169" s="32" t="s">
        <v>99</v>
      </c>
      <c r="C169" s="34" t="s">
        <v>100</v>
      </c>
      <c r="D169" s="89"/>
      <c r="E169" s="89">
        <v>49000</v>
      </c>
      <c r="F169" s="89">
        <v>58000</v>
      </c>
      <c r="G169" s="56"/>
      <c r="H169" s="56"/>
      <c r="I169" s="56"/>
      <c r="J169" s="56"/>
      <c r="K169" s="56"/>
      <c r="L169" s="56"/>
    </row>
    <row r="170" spans="1:12" s="26" customFormat="1" x14ac:dyDescent="0.35">
      <c r="A170" s="100"/>
      <c r="B170" s="32" t="s">
        <v>101</v>
      </c>
      <c r="C170" s="34" t="s">
        <v>100</v>
      </c>
      <c r="D170" s="61"/>
      <c r="E170" s="62" t="s">
        <v>147</v>
      </c>
      <c r="F170" s="62" t="s">
        <v>148</v>
      </c>
      <c r="G170" s="56"/>
      <c r="H170" s="56"/>
      <c r="I170" s="56"/>
      <c r="J170" s="56"/>
      <c r="K170" s="56"/>
      <c r="L170" s="56"/>
    </row>
    <row r="171" spans="1:12" s="26" customFormat="1" x14ac:dyDescent="0.35">
      <c r="A171" s="100"/>
      <c r="B171" s="102" t="s">
        <v>149</v>
      </c>
      <c r="C171" s="103"/>
      <c r="D171" s="87"/>
      <c r="E171" s="87">
        <v>15.5</v>
      </c>
      <c r="F171" s="87">
        <v>16.5</v>
      </c>
      <c r="G171" s="56"/>
      <c r="H171" s="56"/>
      <c r="I171" s="56"/>
      <c r="J171" s="56"/>
      <c r="K171" s="56"/>
      <c r="L171" s="56"/>
    </row>
    <row r="172" spans="1:12" s="26" customFormat="1" x14ac:dyDescent="0.35">
      <c r="A172" s="100"/>
      <c r="B172" s="102" t="s">
        <v>150</v>
      </c>
      <c r="C172" s="103"/>
      <c r="D172" s="87"/>
      <c r="E172" s="88">
        <v>9.5</v>
      </c>
      <c r="F172" s="88">
        <v>10</v>
      </c>
      <c r="G172" s="56"/>
      <c r="H172" s="56"/>
      <c r="I172" s="56"/>
      <c r="J172" s="56"/>
      <c r="K172" s="56"/>
      <c r="L172" s="56"/>
    </row>
    <row r="173" spans="1:12" s="26" customFormat="1" x14ac:dyDescent="0.35">
      <c r="A173" s="100"/>
      <c r="B173" s="32" t="s">
        <v>106</v>
      </c>
      <c r="C173" s="34" t="s">
        <v>100</v>
      </c>
      <c r="D173" s="60"/>
      <c r="E173" s="60">
        <v>41500</v>
      </c>
      <c r="F173" s="60">
        <v>54000</v>
      </c>
      <c r="G173" s="56"/>
      <c r="H173" s="56"/>
      <c r="I173" s="56"/>
      <c r="J173" s="56"/>
      <c r="K173" s="56"/>
      <c r="L173" s="56"/>
    </row>
    <row r="174" spans="1:12" s="26" customFormat="1" x14ac:dyDescent="0.35">
      <c r="A174" s="100"/>
      <c r="B174" s="32" t="s">
        <v>107</v>
      </c>
      <c r="C174" s="34" t="s">
        <v>100</v>
      </c>
      <c r="D174" s="60"/>
      <c r="E174" s="63">
        <v>28400</v>
      </c>
      <c r="F174" s="63">
        <v>36600</v>
      </c>
      <c r="G174" s="56"/>
      <c r="H174" s="56"/>
      <c r="I174" s="56"/>
      <c r="J174" s="56"/>
      <c r="K174" s="56"/>
      <c r="L174" s="56"/>
    </row>
    <row r="175" spans="1:12" s="26" customFormat="1" x14ac:dyDescent="0.35">
      <c r="A175" s="100"/>
      <c r="B175" s="32" t="s">
        <v>110</v>
      </c>
      <c r="C175" s="34" t="s">
        <v>100</v>
      </c>
      <c r="D175" s="90"/>
      <c r="E175" s="90">
        <v>26700</v>
      </c>
      <c r="F175" s="90">
        <v>29300</v>
      </c>
      <c r="G175" s="56"/>
      <c r="H175" s="56"/>
      <c r="I175" s="56"/>
      <c r="J175" s="56"/>
      <c r="K175" s="56"/>
      <c r="L175" s="56"/>
    </row>
    <row r="176" spans="1:12" s="26" customFormat="1" x14ac:dyDescent="0.35">
      <c r="A176" s="100"/>
      <c r="B176" s="32" t="s">
        <v>111</v>
      </c>
      <c r="C176" s="34" t="s">
        <v>100</v>
      </c>
      <c r="D176" s="30"/>
      <c r="E176" s="65" t="s">
        <v>151</v>
      </c>
      <c r="F176" s="65" t="s">
        <v>152</v>
      </c>
      <c r="G176" s="56"/>
      <c r="H176" s="56"/>
      <c r="I176" s="56"/>
      <c r="J176" s="56"/>
      <c r="K176" s="56"/>
      <c r="L176" s="56"/>
    </row>
    <row r="177" spans="1:12" s="26" customFormat="1" x14ac:dyDescent="0.35">
      <c r="A177" s="100"/>
      <c r="B177" s="102" t="s">
        <v>153</v>
      </c>
      <c r="C177" s="103"/>
      <c r="D177" s="91"/>
      <c r="E177" s="91">
        <v>8</v>
      </c>
      <c r="F177" s="91">
        <v>8.5</v>
      </c>
      <c r="G177" s="56"/>
      <c r="H177" s="56"/>
      <c r="I177" s="56"/>
      <c r="J177" s="56"/>
      <c r="K177" s="56"/>
      <c r="L177" s="56"/>
    </row>
    <row r="178" spans="1:12" s="26" customFormat="1" x14ac:dyDescent="0.35">
      <c r="A178" s="100"/>
      <c r="B178" s="68" t="s">
        <v>115</v>
      </c>
      <c r="C178" s="34" t="s">
        <v>116</v>
      </c>
      <c r="D178" s="92"/>
      <c r="E178" s="92">
        <v>3.1</v>
      </c>
      <c r="F178" s="92">
        <v>3.2</v>
      </c>
      <c r="G178" s="56"/>
      <c r="H178" s="56"/>
      <c r="I178" s="56"/>
      <c r="J178" s="56"/>
      <c r="K178" s="56"/>
      <c r="L178" s="56"/>
    </row>
    <row r="179" spans="1:12" s="26" customFormat="1" x14ac:dyDescent="0.35">
      <c r="A179" s="100"/>
      <c r="B179" s="68" t="s">
        <v>117</v>
      </c>
      <c r="C179" s="34" t="s">
        <v>116</v>
      </c>
      <c r="D179" s="92"/>
      <c r="E179" s="92">
        <v>2.44</v>
      </c>
      <c r="F179" s="92">
        <v>2.58</v>
      </c>
      <c r="G179" s="56"/>
      <c r="H179" s="56"/>
      <c r="I179" s="56"/>
      <c r="J179" s="56"/>
      <c r="K179" s="56"/>
      <c r="L179" s="56"/>
    </row>
    <row r="180" spans="1:12" s="26" customFormat="1" x14ac:dyDescent="0.35">
      <c r="A180" s="101"/>
      <c r="B180" s="68" t="s">
        <v>118</v>
      </c>
      <c r="C180" s="34" t="s">
        <v>116</v>
      </c>
      <c r="D180" s="92"/>
      <c r="E180" s="92">
        <v>1.8</v>
      </c>
      <c r="F180" s="92">
        <v>1.9</v>
      </c>
      <c r="G180" s="56"/>
      <c r="H180" s="56"/>
      <c r="I180" s="56"/>
      <c r="J180" s="56"/>
      <c r="K180" s="56"/>
      <c r="L180" s="56"/>
    </row>
    <row r="181" spans="1:12" s="26" customFormat="1" x14ac:dyDescent="0.35">
      <c r="A181" s="70"/>
      <c r="B181" s="71"/>
      <c r="C181" s="72"/>
      <c r="D181" s="81"/>
      <c r="E181" s="81"/>
      <c r="F181" s="81"/>
      <c r="G181" s="56"/>
      <c r="H181" s="56"/>
      <c r="I181" s="56"/>
      <c r="J181" s="56"/>
      <c r="K181" s="56"/>
      <c r="L181" s="56"/>
    </row>
    <row r="182" spans="1:12" s="26" customFormat="1" x14ac:dyDescent="0.35">
      <c r="A182" s="99" t="s">
        <v>154</v>
      </c>
      <c r="B182" s="102" t="s">
        <v>91</v>
      </c>
      <c r="C182" s="103"/>
      <c r="D182" s="60"/>
      <c r="E182" s="34" t="s">
        <v>155</v>
      </c>
      <c r="F182" s="34" t="s">
        <v>156</v>
      </c>
      <c r="G182" s="56"/>
      <c r="H182" s="56"/>
      <c r="I182" s="56"/>
      <c r="J182" s="56"/>
      <c r="K182" s="56"/>
      <c r="L182" s="56"/>
    </row>
    <row r="183" spans="1:12" s="26" customFormat="1" x14ac:dyDescent="0.35">
      <c r="A183" s="100"/>
      <c r="B183" s="102" t="s">
        <v>92</v>
      </c>
      <c r="C183" s="103"/>
      <c r="D183" s="60"/>
      <c r="E183" s="61" t="s">
        <v>146</v>
      </c>
      <c r="F183" s="61" t="s">
        <v>146</v>
      </c>
      <c r="G183" s="56"/>
      <c r="H183" s="56"/>
      <c r="I183" s="56"/>
      <c r="J183" s="56"/>
      <c r="K183" s="56"/>
      <c r="L183" s="56"/>
    </row>
    <row r="184" spans="1:12" s="26" customFormat="1" x14ac:dyDescent="0.35">
      <c r="A184" s="100"/>
      <c r="B184" s="102" t="s">
        <v>98</v>
      </c>
      <c r="C184" s="103"/>
      <c r="D184" s="62"/>
      <c r="E184" s="62">
        <v>4.25</v>
      </c>
      <c r="F184" s="62">
        <v>4.833333333333333</v>
      </c>
      <c r="G184" s="56"/>
      <c r="H184" s="56"/>
      <c r="I184" s="56"/>
      <c r="J184" s="56"/>
      <c r="K184" s="56"/>
      <c r="L184" s="56"/>
    </row>
    <row r="185" spans="1:12" s="26" customFormat="1" x14ac:dyDescent="0.35">
      <c r="A185" s="100"/>
      <c r="B185" s="32" t="s">
        <v>99</v>
      </c>
      <c r="C185" s="34" t="s">
        <v>100</v>
      </c>
      <c r="D185" s="89"/>
      <c r="E185" s="63">
        <v>51000</v>
      </c>
      <c r="F185" s="63">
        <v>58000</v>
      </c>
      <c r="G185" s="56"/>
      <c r="H185" s="56"/>
      <c r="I185" s="56"/>
      <c r="J185" s="56"/>
      <c r="K185" s="56"/>
      <c r="L185" s="56"/>
    </row>
    <row r="186" spans="1:12" s="26" customFormat="1" x14ac:dyDescent="0.35">
      <c r="A186" s="100"/>
      <c r="B186" s="32" t="s">
        <v>101</v>
      </c>
      <c r="C186" s="34" t="s">
        <v>100</v>
      </c>
      <c r="D186" s="61"/>
      <c r="E186" s="61" t="s">
        <v>157</v>
      </c>
      <c r="F186" s="61" t="s">
        <v>158</v>
      </c>
      <c r="G186" s="56"/>
      <c r="H186" s="56"/>
      <c r="I186" s="56"/>
      <c r="J186" s="56"/>
      <c r="K186" s="56"/>
      <c r="L186" s="56"/>
    </row>
    <row r="187" spans="1:12" s="26" customFormat="1" x14ac:dyDescent="0.35">
      <c r="A187" s="100"/>
      <c r="B187" s="102" t="s">
        <v>149</v>
      </c>
      <c r="C187" s="103"/>
      <c r="D187" s="62"/>
      <c r="E187" s="62">
        <v>16.5</v>
      </c>
      <c r="F187" s="62">
        <v>16.5</v>
      </c>
      <c r="G187" s="56"/>
      <c r="H187" s="56"/>
      <c r="I187" s="56"/>
      <c r="J187" s="56"/>
      <c r="K187" s="56"/>
      <c r="L187" s="56"/>
    </row>
    <row r="188" spans="1:12" s="26" customFormat="1" x14ac:dyDescent="0.35">
      <c r="A188" s="100"/>
      <c r="B188" s="102" t="s">
        <v>150</v>
      </c>
      <c r="C188" s="103"/>
      <c r="D188" s="62"/>
      <c r="E188" s="62">
        <v>9.5</v>
      </c>
      <c r="F188" s="62">
        <v>10</v>
      </c>
      <c r="G188" s="56"/>
      <c r="H188" s="56"/>
      <c r="I188" s="56"/>
      <c r="J188" s="56"/>
      <c r="K188" s="56"/>
      <c r="L188" s="56"/>
    </row>
    <row r="189" spans="1:12" s="26" customFormat="1" x14ac:dyDescent="0.35">
      <c r="A189" s="100"/>
      <c r="B189" s="32" t="s">
        <v>106</v>
      </c>
      <c r="C189" s="34" t="s">
        <v>100</v>
      </c>
      <c r="D189" s="89"/>
      <c r="E189" s="63">
        <v>41500</v>
      </c>
      <c r="F189" s="63">
        <v>54000</v>
      </c>
      <c r="G189" s="56"/>
      <c r="H189" s="56"/>
      <c r="I189" s="56"/>
      <c r="J189" s="56"/>
      <c r="K189" s="56"/>
      <c r="L189" s="56"/>
    </row>
    <row r="190" spans="1:12" s="26" customFormat="1" x14ac:dyDescent="0.35">
      <c r="A190" s="100"/>
      <c r="B190" s="32" t="s">
        <v>107</v>
      </c>
      <c r="C190" s="34" t="s">
        <v>100</v>
      </c>
      <c r="D190" s="60"/>
      <c r="E190" s="60">
        <v>28000</v>
      </c>
      <c r="F190" s="60">
        <v>36600</v>
      </c>
      <c r="G190" s="56"/>
      <c r="H190" s="56"/>
      <c r="I190" s="56"/>
      <c r="J190" s="56"/>
      <c r="K190" s="56"/>
      <c r="L190" s="56"/>
    </row>
    <row r="191" spans="1:12" s="26" customFormat="1" x14ac:dyDescent="0.35">
      <c r="A191" s="100"/>
      <c r="B191" s="32" t="s">
        <v>110</v>
      </c>
      <c r="C191" s="34" t="s">
        <v>100</v>
      </c>
      <c r="D191" s="60"/>
      <c r="E191" s="63">
        <v>26400</v>
      </c>
      <c r="F191" s="63">
        <v>34500</v>
      </c>
      <c r="G191" s="56"/>
      <c r="H191" s="56"/>
      <c r="I191" s="56"/>
      <c r="J191" s="56"/>
      <c r="K191" s="56"/>
      <c r="L191" s="56"/>
    </row>
    <row r="192" spans="1:12" s="26" customFormat="1" x14ac:dyDescent="0.35">
      <c r="A192" s="100"/>
      <c r="B192" s="32" t="s">
        <v>111</v>
      </c>
      <c r="C192" s="34" t="s">
        <v>100</v>
      </c>
      <c r="D192" s="30"/>
      <c r="E192" s="30" t="s">
        <v>159</v>
      </c>
      <c r="F192" s="30" t="s">
        <v>160</v>
      </c>
      <c r="G192" s="56"/>
      <c r="H192" s="56"/>
      <c r="I192" s="56"/>
      <c r="J192" s="56"/>
      <c r="K192" s="56"/>
      <c r="L192" s="56"/>
    </row>
    <row r="193" spans="1:12" s="26" customFormat="1" x14ac:dyDescent="0.35">
      <c r="A193" s="100"/>
      <c r="B193" s="102" t="s">
        <v>153</v>
      </c>
      <c r="C193" s="103"/>
      <c r="D193" s="65"/>
      <c r="E193" s="65">
        <v>8</v>
      </c>
      <c r="F193" s="65">
        <v>8.5</v>
      </c>
      <c r="G193" s="56"/>
      <c r="H193" s="56"/>
      <c r="I193" s="56"/>
      <c r="J193" s="56"/>
      <c r="K193" s="56"/>
      <c r="L193" s="56"/>
    </row>
    <row r="194" spans="1:12" s="26" customFormat="1" x14ac:dyDescent="0.35">
      <c r="A194" s="100"/>
      <c r="B194" s="68" t="s">
        <v>115</v>
      </c>
      <c r="C194" s="34" t="s">
        <v>116</v>
      </c>
      <c r="D194" s="92"/>
      <c r="E194" s="92">
        <v>3.4</v>
      </c>
      <c r="F194" s="92">
        <v>3.2</v>
      </c>
      <c r="G194" s="56"/>
      <c r="H194" s="56"/>
      <c r="I194" s="56"/>
      <c r="J194" s="56"/>
      <c r="K194" s="56"/>
      <c r="L194" s="56"/>
    </row>
    <row r="195" spans="1:12" s="26" customFormat="1" x14ac:dyDescent="0.35">
      <c r="A195" s="100"/>
      <c r="B195" s="68" t="s">
        <v>117</v>
      </c>
      <c r="C195" s="34" t="s">
        <v>116</v>
      </c>
      <c r="D195" s="92"/>
      <c r="E195" s="92">
        <v>2.6</v>
      </c>
      <c r="F195" s="92">
        <v>2.58</v>
      </c>
      <c r="G195" s="56"/>
      <c r="H195" s="56"/>
      <c r="I195" s="56"/>
      <c r="J195" s="56"/>
      <c r="K195" s="56"/>
      <c r="L195" s="56"/>
    </row>
    <row r="196" spans="1:12" s="26" customFormat="1" x14ac:dyDescent="0.35">
      <c r="A196" s="101"/>
      <c r="B196" s="68" t="s">
        <v>118</v>
      </c>
      <c r="C196" s="34" t="s">
        <v>116</v>
      </c>
      <c r="D196" s="92"/>
      <c r="E196" s="92">
        <v>1.9</v>
      </c>
      <c r="F196" s="92">
        <v>1.9</v>
      </c>
      <c r="G196" s="56"/>
      <c r="H196" s="56"/>
      <c r="I196" s="56"/>
      <c r="J196" s="56"/>
      <c r="K196" s="56"/>
      <c r="L196" s="56"/>
    </row>
    <row r="197" spans="1:12" s="26" customFormat="1" x14ac:dyDescent="0.35">
      <c r="A197" s="70"/>
      <c r="B197" s="71"/>
      <c r="C197" s="72"/>
      <c r="D197" s="93"/>
      <c r="E197" s="93"/>
      <c r="F197" s="93"/>
      <c r="G197" s="56"/>
      <c r="H197" s="56"/>
      <c r="I197" s="56"/>
      <c r="J197" s="56"/>
      <c r="K197" s="56"/>
      <c r="L197" s="56"/>
    </row>
    <row r="198" spans="1:12" s="26" customFormat="1" x14ac:dyDescent="0.35">
      <c r="A198" s="70"/>
      <c r="B198" s="71"/>
      <c r="C198" s="72"/>
      <c r="D198" s="93"/>
      <c r="E198" s="93"/>
      <c r="F198" s="93"/>
      <c r="G198" s="56"/>
      <c r="H198" s="56"/>
      <c r="I198" s="56"/>
      <c r="J198" s="56"/>
      <c r="K198" s="56"/>
      <c r="L198" s="56"/>
    </row>
    <row r="199" spans="1:12" s="26" customFormat="1" x14ac:dyDescent="0.35">
      <c r="A199" s="70"/>
      <c r="B199" s="71"/>
      <c r="C199" s="72"/>
      <c r="D199" s="93"/>
      <c r="E199" s="93"/>
      <c r="F199" s="93"/>
      <c r="G199" s="56"/>
      <c r="H199" s="56"/>
      <c r="I199" s="56"/>
      <c r="J199" s="56"/>
      <c r="K199" s="56"/>
      <c r="L199" s="56"/>
    </row>
    <row r="200" spans="1:12" s="26" customFormat="1" x14ac:dyDescent="0.35">
      <c r="A200" s="70"/>
      <c r="B200" s="71"/>
      <c r="C200" s="72"/>
      <c r="D200" s="93"/>
      <c r="E200" s="93"/>
      <c r="F200" s="93"/>
      <c r="G200" s="56"/>
      <c r="H200" s="56"/>
      <c r="I200" s="56"/>
      <c r="J200" s="56"/>
      <c r="K200" s="56"/>
      <c r="L200" s="56"/>
    </row>
    <row r="201" spans="1:12" s="26" customFormat="1" x14ac:dyDescent="0.35">
      <c r="A201" s="70"/>
      <c r="B201" s="71"/>
      <c r="C201" s="72"/>
      <c r="D201" s="93"/>
      <c r="E201" s="93"/>
      <c r="F201" s="93"/>
      <c r="G201" s="56"/>
      <c r="H201" s="56"/>
      <c r="I201" s="56"/>
      <c r="J201" s="56"/>
      <c r="K201" s="56"/>
      <c r="L201" s="56"/>
    </row>
    <row r="202" spans="1:12" s="26" customFormat="1" x14ac:dyDescent="0.35">
      <c r="A202" s="70"/>
      <c r="B202" s="71"/>
      <c r="C202" s="72"/>
      <c r="D202" s="81"/>
      <c r="E202" s="73"/>
      <c r="F202" s="73"/>
      <c r="G202" s="56"/>
      <c r="H202" s="56"/>
      <c r="I202" s="56"/>
      <c r="J202" s="56"/>
      <c r="K202" s="56"/>
      <c r="L202" s="56"/>
    </row>
    <row r="203" spans="1:12" s="96" customFormat="1" x14ac:dyDescent="0.35">
      <c r="A203" s="74" t="s">
        <v>205</v>
      </c>
      <c r="B203" s="71"/>
      <c r="C203" s="72"/>
      <c r="D203" s="73"/>
      <c r="E203" s="73"/>
      <c r="F203" s="95"/>
      <c r="L203" s="76" t="s">
        <v>206</v>
      </c>
    </row>
    <row r="204" spans="1:12" s="56" customFormat="1" x14ac:dyDescent="0.35">
      <c r="A204" s="77"/>
      <c r="B204" s="71"/>
      <c r="C204" s="72"/>
      <c r="D204" s="73"/>
      <c r="E204" s="73"/>
      <c r="F204" s="75"/>
      <c r="L204" s="4"/>
    </row>
    <row r="205" spans="1:12" s="56" customFormat="1" x14ac:dyDescent="0.35">
      <c r="A205" s="78" t="s">
        <v>119</v>
      </c>
      <c r="B205" s="79"/>
      <c r="C205" s="80"/>
      <c r="D205" s="81"/>
      <c r="E205" s="81"/>
      <c r="F205" s="79"/>
      <c r="L205" s="76" t="s">
        <v>207</v>
      </c>
    </row>
    <row r="206" spans="1:12" x14ac:dyDescent="0.35">
      <c r="A206" s="79"/>
      <c r="B206" s="98" t="s">
        <v>24</v>
      </c>
      <c r="C206" s="98"/>
      <c r="D206" s="58" t="s">
        <v>11</v>
      </c>
      <c r="E206" s="58" t="s">
        <v>13</v>
      </c>
      <c r="F206" s="59" t="s">
        <v>15</v>
      </c>
      <c r="G206" s="56"/>
      <c r="H206" s="56"/>
      <c r="I206" s="56"/>
      <c r="J206" s="56"/>
      <c r="K206" s="56"/>
      <c r="L206" s="56"/>
    </row>
    <row r="207" spans="1:12" x14ac:dyDescent="0.35">
      <c r="A207" s="99" t="s">
        <v>161</v>
      </c>
      <c r="B207" s="102" t="s">
        <v>91</v>
      </c>
      <c r="C207" s="103"/>
      <c r="D207" s="60"/>
      <c r="E207" s="34" t="s">
        <v>162</v>
      </c>
      <c r="F207" s="34" t="s">
        <v>163</v>
      </c>
      <c r="G207" s="56"/>
      <c r="H207" s="56"/>
      <c r="I207" s="56"/>
      <c r="J207" s="56"/>
      <c r="K207" s="56"/>
      <c r="L207" s="56"/>
    </row>
    <row r="208" spans="1:12" x14ac:dyDescent="0.35">
      <c r="A208" s="100"/>
      <c r="B208" s="102" t="s">
        <v>92</v>
      </c>
      <c r="C208" s="103"/>
      <c r="D208" s="60"/>
      <c r="E208" s="61" t="s">
        <v>146</v>
      </c>
      <c r="F208" s="61" t="s">
        <v>146</v>
      </c>
      <c r="G208" s="56"/>
      <c r="H208" s="56"/>
      <c r="I208" s="56"/>
      <c r="J208" s="56"/>
      <c r="K208" s="56"/>
      <c r="L208" s="56"/>
    </row>
    <row r="209" spans="1:12" x14ac:dyDescent="0.35">
      <c r="A209" s="100"/>
      <c r="B209" s="102" t="s">
        <v>98</v>
      </c>
      <c r="C209" s="103"/>
      <c r="D209" s="62"/>
      <c r="E209" s="62">
        <v>4.125</v>
      </c>
      <c r="F209" s="62">
        <v>4.958333333333333</v>
      </c>
      <c r="G209" s="56"/>
      <c r="H209" s="56"/>
      <c r="I209" s="56"/>
      <c r="J209" s="56"/>
      <c r="K209" s="56"/>
      <c r="L209" s="56"/>
    </row>
    <row r="210" spans="1:12" x14ac:dyDescent="0.35">
      <c r="A210" s="100"/>
      <c r="B210" s="32" t="s">
        <v>99</v>
      </c>
      <c r="C210" s="34" t="s">
        <v>100</v>
      </c>
      <c r="D210" s="89"/>
      <c r="E210" s="63">
        <v>49500</v>
      </c>
      <c r="F210" s="63">
        <v>59500</v>
      </c>
      <c r="G210" s="56"/>
      <c r="H210" s="56"/>
      <c r="I210" s="56"/>
      <c r="J210" s="56"/>
      <c r="K210" s="56"/>
      <c r="L210" s="56"/>
    </row>
    <row r="211" spans="1:12" x14ac:dyDescent="0.35">
      <c r="A211" s="100"/>
      <c r="B211" s="32" t="s">
        <v>101</v>
      </c>
      <c r="C211" s="34" t="s">
        <v>100</v>
      </c>
      <c r="D211" s="61"/>
      <c r="E211" s="61" t="s">
        <v>164</v>
      </c>
      <c r="F211" s="61" t="s">
        <v>165</v>
      </c>
      <c r="G211" s="56"/>
      <c r="H211" s="56"/>
      <c r="I211" s="56"/>
      <c r="J211" s="56"/>
      <c r="K211" s="56"/>
      <c r="L211" s="56"/>
    </row>
    <row r="212" spans="1:12" x14ac:dyDescent="0.35">
      <c r="A212" s="100"/>
      <c r="B212" s="102" t="s">
        <v>149</v>
      </c>
      <c r="C212" s="103"/>
      <c r="D212" s="62"/>
      <c r="E212" s="62">
        <v>14.45</v>
      </c>
      <c r="F212" s="62">
        <v>14.75</v>
      </c>
      <c r="G212" s="56"/>
      <c r="H212" s="56"/>
      <c r="I212" s="56"/>
      <c r="J212" s="56"/>
      <c r="K212" s="56"/>
      <c r="L212" s="56"/>
    </row>
    <row r="213" spans="1:12" x14ac:dyDescent="0.35">
      <c r="A213" s="100"/>
      <c r="B213" s="102" t="s">
        <v>150</v>
      </c>
      <c r="C213" s="103"/>
      <c r="D213" s="62"/>
      <c r="E213" s="62">
        <v>9.35</v>
      </c>
      <c r="F213" s="62">
        <v>9.9499999999999993</v>
      </c>
      <c r="G213" s="56"/>
      <c r="H213" s="56"/>
      <c r="I213" s="56"/>
      <c r="J213" s="56"/>
      <c r="K213" s="56"/>
      <c r="L213" s="56"/>
    </row>
    <row r="214" spans="1:12" x14ac:dyDescent="0.35">
      <c r="A214" s="100"/>
      <c r="B214" s="32" t="s">
        <v>106</v>
      </c>
      <c r="C214" s="34" t="s">
        <v>100</v>
      </c>
      <c r="D214" s="89"/>
      <c r="E214" s="63">
        <v>44000</v>
      </c>
      <c r="F214" s="63">
        <v>56500</v>
      </c>
      <c r="G214" s="56"/>
      <c r="H214" s="56"/>
      <c r="I214" s="56"/>
      <c r="J214" s="56"/>
      <c r="K214" s="56"/>
      <c r="L214" s="56"/>
    </row>
    <row r="215" spans="1:12" x14ac:dyDescent="0.35">
      <c r="A215" s="100"/>
      <c r="B215" s="32" t="s">
        <v>107</v>
      </c>
      <c r="C215" s="34" t="s">
        <v>100</v>
      </c>
      <c r="D215" s="60"/>
      <c r="E215" s="60">
        <v>29400</v>
      </c>
      <c r="F215" s="60">
        <v>38000</v>
      </c>
      <c r="G215" s="56"/>
      <c r="H215" s="56"/>
      <c r="I215" s="56"/>
      <c r="J215" s="56"/>
      <c r="K215" s="56"/>
      <c r="L215" s="56"/>
    </row>
    <row r="216" spans="1:12" x14ac:dyDescent="0.35">
      <c r="A216" s="100"/>
      <c r="B216" s="32" t="s">
        <v>110</v>
      </c>
      <c r="C216" s="34" t="s">
        <v>100</v>
      </c>
      <c r="D216" s="60"/>
      <c r="E216" s="63">
        <v>18900</v>
      </c>
      <c r="F216" s="63">
        <v>20600</v>
      </c>
      <c r="G216" s="56"/>
      <c r="H216" s="56"/>
      <c r="I216" s="56"/>
      <c r="J216" s="56"/>
      <c r="K216" s="56"/>
      <c r="L216" s="56"/>
    </row>
    <row r="217" spans="1:12" x14ac:dyDescent="0.35">
      <c r="A217" s="100"/>
      <c r="B217" s="32" t="s">
        <v>111</v>
      </c>
      <c r="C217" s="34" t="s">
        <v>100</v>
      </c>
      <c r="D217" s="30"/>
      <c r="E217" s="30" t="s">
        <v>166</v>
      </c>
      <c r="F217" s="30" t="s">
        <v>167</v>
      </c>
      <c r="G217" s="56"/>
      <c r="H217" s="56"/>
      <c r="I217" s="56"/>
      <c r="J217" s="56"/>
      <c r="K217" s="56"/>
      <c r="L217" s="56"/>
    </row>
    <row r="218" spans="1:12" x14ac:dyDescent="0.35">
      <c r="A218" s="100"/>
      <c r="B218" s="102" t="s">
        <v>153</v>
      </c>
      <c r="C218" s="103"/>
      <c r="D218" s="65"/>
      <c r="E218" s="65">
        <v>7.95</v>
      </c>
      <c r="F218" s="65">
        <v>8.35</v>
      </c>
      <c r="G218" s="56"/>
      <c r="H218" s="56"/>
      <c r="I218" s="56"/>
      <c r="J218" s="56"/>
      <c r="K218" s="56"/>
      <c r="L218" s="56"/>
    </row>
    <row r="219" spans="1:12" x14ac:dyDescent="0.35">
      <c r="A219" s="100"/>
      <c r="B219" s="68" t="s">
        <v>115</v>
      </c>
      <c r="C219" s="34" t="s">
        <v>116</v>
      </c>
      <c r="D219" s="94"/>
      <c r="E219" s="94">
        <v>3.2</v>
      </c>
      <c r="F219" s="94">
        <v>3.25</v>
      </c>
      <c r="G219" s="56"/>
      <c r="H219" s="56"/>
      <c r="I219" s="56"/>
      <c r="J219" s="56"/>
      <c r="K219" s="56"/>
      <c r="L219" s="56"/>
    </row>
    <row r="220" spans="1:12" x14ac:dyDescent="0.35">
      <c r="A220" s="100"/>
      <c r="B220" s="68" t="s">
        <v>117</v>
      </c>
      <c r="C220" s="34" t="s">
        <v>116</v>
      </c>
      <c r="D220" s="94"/>
      <c r="E220" s="94">
        <v>2.5</v>
      </c>
      <c r="F220" s="94">
        <v>2.5499999999999998</v>
      </c>
      <c r="G220" s="56"/>
      <c r="H220" s="56"/>
      <c r="I220" s="56"/>
      <c r="J220" s="56"/>
      <c r="K220" s="56"/>
      <c r="L220" s="56"/>
    </row>
    <row r="221" spans="1:12" x14ac:dyDescent="0.35">
      <c r="A221" s="101"/>
      <c r="B221" s="68" t="s">
        <v>118</v>
      </c>
      <c r="C221" s="34" t="s">
        <v>116</v>
      </c>
      <c r="D221" s="94"/>
      <c r="E221" s="94">
        <v>1.75</v>
      </c>
      <c r="F221" s="94">
        <v>1.55</v>
      </c>
      <c r="G221" s="56"/>
      <c r="H221" s="56"/>
      <c r="I221" s="56"/>
      <c r="J221" s="56"/>
      <c r="K221" s="56"/>
      <c r="L221" s="56"/>
    </row>
    <row r="222" spans="1:12" x14ac:dyDescent="0.35">
      <c r="A222" s="70"/>
      <c r="B222" s="71"/>
      <c r="C222" s="72"/>
      <c r="D222" s="81"/>
      <c r="E222" s="73"/>
      <c r="F222" s="73"/>
      <c r="G222" s="56"/>
      <c r="H222" s="56"/>
      <c r="I222" s="56"/>
      <c r="J222" s="56"/>
      <c r="K222" s="56"/>
      <c r="L222" s="56"/>
    </row>
    <row r="223" spans="1:12" x14ac:dyDescent="0.35">
      <c r="A223" s="70"/>
      <c r="B223" s="71"/>
      <c r="C223" s="72"/>
      <c r="D223" s="81"/>
      <c r="E223" s="73"/>
      <c r="F223" s="73"/>
      <c r="G223" s="56"/>
      <c r="H223" s="56"/>
      <c r="I223" s="56"/>
      <c r="J223" s="56"/>
      <c r="K223" s="56"/>
      <c r="L223" s="56"/>
    </row>
    <row r="224" spans="1:12" ht="20" x14ac:dyDescent="0.4">
      <c r="A224" s="25" t="s">
        <v>168</v>
      </c>
      <c r="B224" s="82"/>
      <c r="C224" s="83"/>
      <c r="D224" s="84"/>
      <c r="E224" s="84"/>
      <c r="F224" s="82"/>
      <c r="G224" s="26"/>
      <c r="H224" s="26"/>
      <c r="I224" s="26"/>
      <c r="J224" s="26"/>
      <c r="K224" s="26"/>
      <c r="L224" s="26"/>
    </row>
    <row r="225" spans="1:12" x14ac:dyDescent="0.35">
      <c r="A225" s="82"/>
      <c r="B225" s="82"/>
      <c r="C225" s="83"/>
      <c r="D225" s="84"/>
      <c r="E225" s="84"/>
      <c r="F225" s="82"/>
      <c r="G225" s="26"/>
      <c r="H225" s="26"/>
      <c r="I225" s="26"/>
      <c r="J225" s="26"/>
      <c r="K225" s="26"/>
      <c r="L225" s="26"/>
    </row>
    <row r="226" spans="1:12" x14ac:dyDescent="0.35">
      <c r="A226" s="82"/>
      <c r="B226" s="82"/>
      <c r="C226" s="83"/>
      <c r="D226" s="84"/>
      <c r="E226" s="84"/>
      <c r="F226" s="82"/>
      <c r="G226" s="26"/>
      <c r="H226" s="26"/>
      <c r="I226" s="26"/>
      <c r="J226" s="26"/>
      <c r="K226" s="26"/>
      <c r="L226" s="26"/>
    </row>
    <row r="227" spans="1:12" x14ac:dyDescent="0.35">
      <c r="A227" s="82"/>
      <c r="B227" s="82"/>
      <c r="C227" s="83"/>
      <c r="D227" s="84"/>
      <c r="E227" s="84"/>
      <c r="F227" s="82"/>
      <c r="G227" s="26"/>
      <c r="H227" s="26"/>
      <c r="I227" s="26"/>
      <c r="J227" s="26"/>
      <c r="K227" s="26"/>
      <c r="L227" s="26"/>
    </row>
    <row r="228" spans="1:12" x14ac:dyDescent="0.35">
      <c r="A228" s="82"/>
      <c r="B228" s="82"/>
      <c r="C228" s="83"/>
      <c r="D228" s="84"/>
      <c r="E228" s="84"/>
      <c r="F228" s="82"/>
      <c r="G228" s="26"/>
      <c r="H228" s="26"/>
      <c r="I228" s="26"/>
      <c r="J228" s="26"/>
      <c r="K228" s="26"/>
      <c r="L228" s="26"/>
    </row>
    <row r="229" spans="1:12" x14ac:dyDescent="0.35">
      <c r="A229" s="82"/>
      <c r="B229" s="82"/>
      <c r="C229" s="83"/>
      <c r="D229" s="84"/>
      <c r="E229" s="84"/>
      <c r="F229" s="82"/>
      <c r="G229" s="26"/>
      <c r="H229" s="26"/>
      <c r="I229" s="26"/>
      <c r="J229" s="26"/>
      <c r="K229" s="26"/>
      <c r="L229" s="26"/>
    </row>
    <row r="230" spans="1:12" x14ac:dyDescent="0.35">
      <c r="A230" s="82"/>
      <c r="B230" s="82"/>
      <c r="C230" s="83"/>
      <c r="D230" s="84"/>
      <c r="E230" s="84"/>
      <c r="F230" s="82"/>
      <c r="G230" s="26"/>
      <c r="H230" s="26"/>
      <c r="I230" s="26"/>
      <c r="J230" s="26"/>
      <c r="K230" s="26"/>
      <c r="L230" s="26"/>
    </row>
    <row r="231" spans="1:12" x14ac:dyDescent="0.35">
      <c r="A231" s="82"/>
      <c r="B231" s="82"/>
      <c r="C231" s="83"/>
      <c r="D231" s="84"/>
      <c r="E231" s="84"/>
      <c r="F231" s="82"/>
      <c r="G231" s="26"/>
      <c r="H231" s="26"/>
      <c r="I231" s="26"/>
      <c r="J231" s="26"/>
      <c r="K231" s="26"/>
      <c r="L231" s="26"/>
    </row>
    <row r="232" spans="1:12" x14ac:dyDescent="0.35">
      <c r="A232" s="82"/>
      <c r="B232" s="82"/>
      <c r="C232" s="83"/>
      <c r="D232" s="84"/>
      <c r="E232" s="84"/>
      <c r="F232" s="82"/>
      <c r="G232" s="26"/>
      <c r="H232" s="26"/>
      <c r="I232" s="26"/>
      <c r="J232" s="26"/>
      <c r="K232" s="26"/>
      <c r="L232" s="26"/>
    </row>
    <row r="233" spans="1:12" x14ac:dyDescent="0.35">
      <c r="A233" s="82"/>
      <c r="B233" s="82"/>
      <c r="C233" s="83"/>
      <c r="D233" s="84"/>
      <c r="E233" s="84"/>
      <c r="F233" s="82"/>
      <c r="G233" s="26"/>
      <c r="H233" s="26"/>
      <c r="I233" s="26"/>
      <c r="J233" s="26"/>
      <c r="K233" s="26"/>
      <c r="L233" s="26"/>
    </row>
    <row r="234" spans="1:12" x14ac:dyDescent="0.35">
      <c r="A234" s="82"/>
      <c r="B234" s="82"/>
      <c r="C234" s="83"/>
      <c r="D234" s="84"/>
      <c r="E234" s="84"/>
      <c r="F234" s="82"/>
      <c r="G234" s="26"/>
      <c r="H234" s="26"/>
      <c r="I234" s="26"/>
      <c r="J234" s="26"/>
      <c r="K234" s="26"/>
      <c r="L234" s="26"/>
    </row>
    <row r="235" spans="1:12" x14ac:dyDescent="0.35">
      <c r="A235" s="82"/>
      <c r="B235" s="82"/>
      <c r="C235" s="83"/>
      <c r="D235" s="84"/>
      <c r="E235" s="84"/>
      <c r="F235" s="82"/>
      <c r="G235" s="26"/>
      <c r="H235" s="26"/>
      <c r="I235" s="26"/>
      <c r="J235" s="26"/>
      <c r="K235" s="26"/>
      <c r="L235" s="26"/>
    </row>
    <row r="236" spans="1:12" x14ac:dyDescent="0.35">
      <c r="A236" s="82"/>
      <c r="B236" s="82"/>
      <c r="C236" s="83"/>
      <c r="D236" s="84"/>
      <c r="E236" s="84"/>
      <c r="F236" s="82"/>
      <c r="G236" s="26"/>
      <c r="H236" s="26"/>
      <c r="I236" s="26"/>
      <c r="J236" s="26"/>
      <c r="K236" s="26"/>
      <c r="L236" s="26"/>
    </row>
    <row r="237" spans="1:12" x14ac:dyDescent="0.35">
      <c r="A237" s="82"/>
      <c r="B237" s="82"/>
      <c r="C237" s="83"/>
      <c r="D237" s="84"/>
      <c r="E237" s="84"/>
      <c r="F237" s="82"/>
      <c r="G237" s="26"/>
      <c r="H237" s="26"/>
      <c r="I237" s="26"/>
      <c r="J237" s="26"/>
      <c r="K237" s="26"/>
      <c r="L237" s="26"/>
    </row>
    <row r="238" spans="1:12" x14ac:dyDescent="0.35">
      <c r="A238" s="82"/>
      <c r="B238" s="82"/>
      <c r="C238" s="83"/>
      <c r="D238" s="84"/>
      <c r="E238" s="84"/>
      <c r="F238" s="82"/>
      <c r="G238" s="26"/>
      <c r="H238" s="26"/>
      <c r="I238" s="26"/>
      <c r="J238" s="26"/>
      <c r="K238" s="26"/>
      <c r="L238" s="26"/>
    </row>
    <row r="239" spans="1:12" x14ac:dyDescent="0.35">
      <c r="A239" s="82"/>
      <c r="B239" s="82"/>
      <c r="C239" s="83"/>
      <c r="D239" s="84"/>
      <c r="E239" s="84"/>
      <c r="F239" s="82"/>
      <c r="G239" s="26"/>
      <c r="H239" s="26"/>
      <c r="I239" s="26"/>
      <c r="J239" s="26"/>
      <c r="K239" s="26"/>
      <c r="L239" s="26"/>
    </row>
    <row r="240" spans="1:12" x14ac:dyDescent="0.35">
      <c r="A240" s="82"/>
      <c r="B240" s="82"/>
      <c r="C240" s="83"/>
      <c r="D240" s="84"/>
      <c r="E240" s="84"/>
      <c r="F240" s="82"/>
      <c r="G240" s="26"/>
      <c r="H240" s="26"/>
      <c r="I240" s="26"/>
      <c r="J240" s="26"/>
      <c r="K240" s="26"/>
      <c r="L240" s="26"/>
    </row>
    <row r="241" spans="1:12" x14ac:dyDescent="0.35">
      <c r="A241" s="82"/>
      <c r="B241" s="82"/>
      <c r="C241" s="83"/>
      <c r="D241" s="84"/>
      <c r="E241" s="84"/>
      <c r="F241" s="82"/>
      <c r="G241" s="26"/>
      <c r="H241" s="26"/>
      <c r="I241" s="26"/>
      <c r="J241" s="26"/>
      <c r="K241" s="26"/>
      <c r="L241" s="26"/>
    </row>
    <row r="242" spans="1:12" x14ac:dyDescent="0.35">
      <c r="A242" s="82"/>
      <c r="B242" s="82" t="s">
        <v>169</v>
      </c>
      <c r="C242" s="83"/>
      <c r="D242" s="84"/>
      <c r="E242" s="84"/>
      <c r="F242" s="82"/>
      <c r="G242" s="26"/>
      <c r="H242" s="26"/>
      <c r="I242" s="26"/>
      <c r="J242" s="26"/>
      <c r="K242" s="26"/>
      <c r="L242" s="26"/>
    </row>
    <row r="243" spans="1:12" x14ac:dyDescent="0.35">
      <c r="A243" s="82"/>
      <c r="B243" s="82"/>
      <c r="C243" s="83"/>
      <c r="D243" s="84"/>
      <c r="E243" s="26"/>
      <c r="F243" s="26"/>
      <c r="G243" s="26"/>
      <c r="H243" s="26"/>
      <c r="I243" s="26"/>
      <c r="J243" s="26"/>
      <c r="K243" s="26"/>
      <c r="L243" s="26"/>
    </row>
    <row r="244" spans="1:12" x14ac:dyDescent="0.35">
      <c r="A244" s="82"/>
      <c r="B244" s="97" t="s">
        <v>8</v>
      </c>
      <c r="C244" s="97"/>
      <c r="D244" s="30" t="s">
        <v>11</v>
      </c>
      <c r="E244" s="30" t="s">
        <v>13</v>
      </c>
      <c r="F244" s="30" t="s">
        <v>15</v>
      </c>
      <c r="G244" s="26"/>
      <c r="H244" s="26"/>
      <c r="I244" s="26"/>
      <c r="J244" s="26"/>
      <c r="K244" s="26"/>
      <c r="L244" s="26"/>
    </row>
    <row r="245" spans="1:12" x14ac:dyDescent="0.35">
      <c r="A245" s="82"/>
      <c r="B245" s="59" t="s">
        <v>170</v>
      </c>
      <c r="C245" s="36" t="s">
        <v>46</v>
      </c>
      <c r="D245" s="30" t="s">
        <v>171</v>
      </c>
      <c r="E245" s="34" t="s">
        <v>172</v>
      </c>
      <c r="F245" s="34" t="s">
        <v>172</v>
      </c>
      <c r="G245" s="26"/>
      <c r="H245" s="26"/>
      <c r="I245" s="26"/>
      <c r="J245" s="26"/>
      <c r="K245" s="26"/>
      <c r="L245" s="26"/>
    </row>
    <row r="246" spans="1:12" x14ac:dyDescent="0.35">
      <c r="A246" s="26"/>
      <c r="B246" s="59" t="s">
        <v>173</v>
      </c>
      <c r="C246" s="36" t="s">
        <v>46</v>
      </c>
      <c r="D246" s="30" t="s">
        <v>174</v>
      </c>
      <c r="E246" s="30" t="s">
        <v>175</v>
      </c>
      <c r="F246" s="30" t="s">
        <v>175</v>
      </c>
      <c r="G246" s="26"/>
      <c r="H246" s="26"/>
      <c r="I246" s="26"/>
      <c r="J246" s="26"/>
      <c r="K246" s="26"/>
      <c r="L246" s="26"/>
    </row>
    <row r="247" spans="1:12" x14ac:dyDescent="0.35">
      <c r="A247" s="26"/>
      <c r="B247" s="59" t="s">
        <v>176</v>
      </c>
      <c r="C247" s="36" t="s">
        <v>46</v>
      </c>
      <c r="D247" s="30" t="s">
        <v>177</v>
      </c>
      <c r="E247" s="30" t="s">
        <v>178</v>
      </c>
      <c r="F247" s="30" t="s">
        <v>178</v>
      </c>
      <c r="G247" s="26"/>
      <c r="H247" s="26"/>
      <c r="I247" s="26"/>
      <c r="J247" s="26"/>
      <c r="K247" s="26"/>
      <c r="L247" s="26"/>
    </row>
    <row r="248" spans="1:12" x14ac:dyDescent="0.35">
      <c r="A248" s="26"/>
      <c r="B248" s="59" t="s">
        <v>179</v>
      </c>
      <c r="C248" s="36" t="s">
        <v>46</v>
      </c>
      <c r="D248" s="30" t="s">
        <v>180</v>
      </c>
      <c r="E248" s="30" t="s">
        <v>181</v>
      </c>
      <c r="F248" s="30" t="s">
        <v>181</v>
      </c>
      <c r="G248" s="26"/>
      <c r="H248" s="26"/>
      <c r="I248" s="26"/>
      <c r="J248" s="26"/>
      <c r="K248" s="26"/>
      <c r="L248" s="26"/>
    </row>
    <row r="249" spans="1:12" x14ac:dyDescent="0.35">
      <c r="A249" s="26"/>
      <c r="B249" s="59" t="s">
        <v>182</v>
      </c>
      <c r="C249" s="36" t="s">
        <v>46</v>
      </c>
      <c r="D249" s="30" t="s">
        <v>183</v>
      </c>
      <c r="E249" s="30" t="s">
        <v>184</v>
      </c>
      <c r="F249" s="30" t="s">
        <v>184</v>
      </c>
      <c r="G249" s="26"/>
      <c r="H249" s="26"/>
      <c r="I249" s="26"/>
      <c r="J249" s="26"/>
      <c r="K249" s="26"/>
      <c r="L249" s="26"/>
    </row>
    <row r="250" spans="1:12" x14ac:dyDescent="0.35">
      <c r="A250" s="26"/>
      <c r="B250" s="59" t="s">
        <v>185</v>
      </c>
      <c r="C250" s="59" t="s">
        <v>55</v>
      </c>
      <c r="D250" s="30" t="s">
        <v>186</v>
      </c>
      <c r="E250" s="38" t="s">
        <v>187</v>
      </c>
      <c r="F250" s="38" t="s">
        <v>188</v>
      </c>
      <c r="G250" s="26"/>
      <c r="H250" s="26"/>
      <c r="I250" s="26"/>
      <c r="J250" s="26"/>
      <c r="K250" s="26"/>
      <c r="L250" s="26"/>
    </row>
    <row r="251" spans="1:12" x14ac:dyDescent="0.35">
      <c r="A251" s="26"/>
      <c r="B251" s="59" t="s">
        <v>189</v>
      </c>
      <c r="C251" s="59" t="s">
        <v>46</v>
      </c>
      <c r="D251" s="30" t="s">
        <v>190</v>
      </c>
      <c r="E251" s="40" t="s">
        <v>191</v>
      </c>
      <c r="F251" s="40" t="s">
        <v>191</v>
      </c>
      <c r="G251" s="26"/>
      <c r="H251" s="26"/>
      <c r="I251" s="26"/>
      <c r="J251" s="26"/>
      <c r="K251" s="26"/>
      <c r="L251" s="26"/>
    </row>
    <row r="252" spans="1:12" x14ac:dyDescent="0.35">
      <c r="A252" s="26"/>
      <c r="B252" s="59" t="s">
        <v>192</v>
      </c>
      <c r="C252" s="36" t="s">
        <v>46</v>
      </c>
      <c r="D252" s="30" t="s">
        <v>193</v>
      </c>
      <c r="E252" s="30" t="s">
        <v>194</v>
      </c>
      <c r="F252" s="30" t="s">
        <v>194</v>
      </c>
      <c r="G252" s="26"/>
      <c r="H252" s="26"/>
      <c r="I252" s="26"/>
      <c r="J252" s="26"/>
      <c r="K252" s="26"/>
      <c r="L252" s="26"/>
    </row>
    <row r="253" spans="1:12" x14ac:dyDescent="0.35">
      <c r="A253" s="26"/>
      <c r="B253" s="59" t="s">
        <v>195</v>
      </c>
      <c r="C253" s="36" t="s">
        <v>46</v>
      </c>
      <c r="D253" s="30" t="s">
        <v>196</v>
      </c>
      <c r="E253" s="30" t="s">
        <v>197</v>
      </c>
      <c r="F253" s="30" t="s">
        <v>197</v>
      </c>
      <c r="G253" s="26"/>
      <c r="H253" s="26"/>
      <c r="I253" s="26"/>
      <c r="J253" s="26"/>
      <c r="K253" s="26"/>
      <c r="L253" s="26"/>
    </row>
    <row r="254" spans="1:12" x14ac:dyDescent="0.35">
      <c r="A254" s="26"/>
      <c r="B254" s="59" t="s">
        <v>198</v>
      </c>
      <c r="C254" s="59" t="s">
        <v>55</v>
      </c>
      <c r="D254" s="30" t="s">
        <v>199</v>
      </c>
      <c r="E254" s="41" t="s">
        <v>200</v>
      </c>
      <c r="F254" s="41" t="s">
        <v>201</v>
      </c>
      <c r="G254" s="26"/>
      <c r="H254" s="26"/>
      <c r="I254" s="26"/>
      <c r="J254" s="26"/>
      <c r="K254" s="26"/>
      <c r="L254" s="26"/>
    </row>
    <row r="255" spans="1:12" x14ac:dyDescent="0.35">
      <c r="A255" s="26"/>
      <c r="B255" s="26"/>
      <c r="C255" s="27"/>
      <c r="D255" s="28"/>
      <c r="E255" s="28"/>
      <c r="F255" s="26"/>
      <c r="G255" s="26"/>
      <c r="H255" s="26"/>
      <c r="I255" s="26"/>
      <c r="J255" s="26"/>
      <c r="K255" s="26"/>
      <c r="L255" s="26"/>
    </row>
    <row r="256" spans="1:12" x14ac:dyDescent="0.35">
      <c r="A256" s="26"/>
      <c r="B256" s="26"/>
      <c r="C256" s="27"/>
      <c r="D256" s="28"/>
      <c r="E256" s="28"/>
      <c r="F256" s="26"/>
      <c r="G256" s="26"/>
      <c r="H256" s="26"/>
      <c r="I256" s="26"/>
      <c r="J256" s="26"/>
      <c r="K256" s="26"/>
      <c r="L256" s="26"/>
    </row>
    <row r="257" spans="1:12" x14ac:dyDescent="0.35">
      <c r="A257" s="26"/>
      <c r="B257" s="26"/>
      <c r="C257" s="27"/>
      <c r="D257" s="28"/>
      <c r="E257" s="28"/>
      <c r="F257" s="26"/>
      <c r="G257" s="26"/>
      <c r="H257" s="26"/>
      <c r="I257" s="26"/>
      <c r="J257" s="26"/>
      <c r="K257" s="26"/>
      <c r="L257" s="26"/>
    </row>
    <row r="258" spans="1:12" x14ac:dyDescent="0.35">
      <c r="A258" s="26"/>
      <c r="B258" s="26"/>
      <c r="C258" s="27"/>
      <c r="D258" s="28"/>
      <c r="E258" s="28"/>
      <c r="F258" s="26"/>
      <c r="G258" s="26"/>
      <c r="H258" s="26"/>
      <c r="I258" s="26"/>
      <c r="J258" s="26"/>
      <c r="K258" s="26"/>
      <c r="L258" s="26"/>
    </row>
    <row r="259" spans="1:12" x14ac:dyDescent="0.35">
      <c r="A259" s="26"/>
      <c r="B259" s="26"/>
      <c r="C259" s="27"/>
      <c r="D259" s="28"/>
      <c r="E259" s="28"/>
      <c r="F259" s="26"/>
      <c r="G259" s="26"/>
      <c r="H259" s="26"/>
      <c r="I259" s="26"/>
      <c r="J259" s="26"/>
      <c r="K259" s="26"/>
      <c r="L259" s="26"/>
    </row>
    <row r="260" spans="1:12" x14ac:dyDescent="0.35">
      <c r="A260" s="26"/>
      <c r="B260" s="26"/>
      <c r="C260" s="27"/>
      <c r="D260" s="28"/>
      <c r="G260" s="26"/>
      <c r="H260" s="26"/>
      <c r="I260" s="26"/>
      <c r="J260" s="26"/>
      <c r="K260" s="26"/>
      <c r="L260" s="26"/>
    </row>
    <row r="294" spans="1:12" s="96" customFormat="1" x14ac:dyDescent="0.35">
      <c r="A294" s="74" t="s">
        <v>205</v>
      </c>
      <c r="B294" s="71"/>
      <c r="C294" s="72"/>
      <c r="D294" s="73"/>
      <c r="E294" s="73"/>
      <c r="F294" s="95"/>
      <c r="L294" s="76" t="s">
        <v>206</v>
      </c>
    </row>
    <row r="295" spans="1:12" s="56" customFormat="1" x14ac:dyDescent="0.35">
      <c r="A295" s="77"/>
      <c r="B295" s="71"/>
      <c r="C295" s="72"/>
      <c r="D295" s="73"/>
      <c r="E295" s="73"/>
      <c r="F295" s="75"/>
      <c r="L295" s="4"/>
    </row>
    <row r="296" spans="1:12" s="56" customFormat="1" x14ac:dyDescent="0.35">
      <c r="A296" s="78" t="s">
        <v>119</v>
      </c>
      <c r="B296" s="79"/>
      <c r="C296" s="80"/>
      <c r="D296" s="81"/>
      <c r="E296" s="81"/>
      <c r="F296" s="79"/>
      <c r="L296" s="76" t="s">
        <v>207</v>
      </c>
    </row>
  </sheetData>
  <sheetProtection algorithmName="SHA-512" hashValue="98nHeSV6fIrrQN9y3q4nX5131RaJxYteRF8jJGpU7WGV9Ul4yKHQkJUcLAfzDpI3iZ9KRBzLFRI2Kx4OsuUsoQ==" saltValue="n6r5VfALhUlh1GhRjyx3jg==" spinCount="100000" sheet="1" objects="1" scenarios="1" selectLockedCells="1"/>
  <protectedRanges>
    <protectedRange sqref="G19:G20 B9:C9 E9:G9 I9:K9 B11 I11" name="Unlocked Cells"/>
  </protectedRanges>
  <mergeCells count="97">
    <mergeCell ref="I9:K9"/>
    <mergeCell ref="B11:C11"/>
    <mergeCell ref="I11:K11"/>
    <mergeCell ref="I13:L31"/>
    <mergeCell ref="F18:G18"/>
    <mergeCell ref="A47:A50"/>
    <mergeCell ref="B47:C47"/>
    <mergeCell ref="B50:C50"/>
    <mergeCell ref="B9:C9"/>
    <mergeCell ref="E9:G9"/>
    <mergeCell ref="A34:F34"/>
    <mergeCell ref="B35:C35"/>
    <mergeCell ref="A36:A40"/>
    <mergeCell ref="A41:A42"/>
    <mergeCell ref="A43:A46"/>
    <mergeCell ref="A51:A54"/>
    <mergeCell ref="B52:C52"/>
    <mergeCell ref="B53:C53"/>
    <mergeCell ref="B54:C54"/>
    <mergeCell ref="A55:A59"/>
    <mergeCell ref="B55:C55"/>
    <mergeCell ref="B56:C56"/>
    <mergeCell ref="B57:C57"/>
    <mergeCell ref="B105:C105"/>
    <mergeCell ref="B106:C106"/>
    <mergeCell ref="B109:C109"/>
    <mergeCell ref="A60:A61"/>
    <mergeCell ref="B65:C65"/>
    <mergeCell ref="A66:A87"/>
    <mergeCell ref="B66:C66"/>
    <mergeCell ref="B67:C67"/>
    <mergeCell ref="B68:C68"/>
    <mergeCell ref="B69:C69"/>
    <mergeCell ref="B70:C70"/>
    <mergeCell ref="B71:C71"/>
    <mergeCell ref="B72:C72"/>
    <mergeCell ref="B100:C100"/>
    <mergeCell ref="B101:C101"/>
    <mergeCell ref="B102:C102"/>
    <mergeCell ref="B103:C103"/>
    <mergeCell ref="B104:C104"/>
    <mergeCell ref="B73:C73"/>
    <mergeCell ref="B76:C76"/>
    <mergeCell ref="B77:C77"/>
    <mergeCell ref="B84:C84"/>
    <mergeCell ref="B98:C98"/>
    <mergeCell ref="B116:C116"/>
    <mergeCell ref="A121:A141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A99:A119"/>
    <mergeCell ref="B131:C131"/>
    <mergeCell ref="B132:C132"/>
    <mergeCell ref="B138:C138"/>
    <mergeCell ref="B110:C110"/>
    <mergeCell ref="B99:C99"/>
    <mergeCell ref="A143:A163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3:C153"/>
    <mergeCell ref="B154:C154"/>
    <mergeCell ref="B160:C160"/>
    <mergeCell ref="B172:C172"/>
    <mergeCell ref="B177:C177"/>
    <mergeCell ref="A182:A196"/>
    <mergeCell ref="B182:C182"/>
    <mergeCell ref="B183:C183"/>
    <mergeCell ref="B184:C184"/>
    <mergeCell ref="B187:C187"/>
    <mergeCell ref="B188:C188"/>
    <mergeCell ref="B193:C193"/>
    <mergeCell ref="A165:A180"/>
    <mergeCell ref="B165:C165"/>
    <mergeCell ref="B167:C167"/>
    <mergeCell ref="B168:C168"/>
    <mergeCell ref="B171:C171"/>
    <mergeCell ref="B244:C244"/>
    <mergeCell ref="B206:C206"/>
    <mergeCell ref="A207:A221"/>
    <mergeCell ref="B207:C207"/>
    <mergeCell ref="B208:C208"/>
    <mergeCell ref="B209:C209"/>
    <mergeCell ref="B212:C212"/>
    <mergeCell ref="B213:C213"/>
    <mergeCell ref="B218:C218"/>
  </mergeCells>
  <conditionalFormatting sqref="D244:F254">
    <cfRule type="expression" dxfId="16" priority="34">
      <formula>NOT(D$35=$G$19)</formula>
    </cfRule>
  </conditionalFormatting>
  <conditionalFormatting sqref="D244:F254">
    <cfRule type="expression" priority="33">
      <formula>$G$19="ALL"</formula>
    </cfRule>
  </conditionalFormatting>
  <conditionalFormatting sqref="D207:F221">
    <cfRule type="expression" dxfId="15" priority="30">
      <formula>NOT(D$35=$G$19)</formula>
    </cfRule>
  </conditionalFormatting>
  <conditionalFormatting sqref="D207:F221">
    <cfRule type="expression" priority="31" stopIfTrue="1">
      <formula>$G$20="ALL"</formula>
    </cfRule>
    <cfRule type="expression" dxfId="14" priority="32">
      <formula>NOT($A$207=$G$20)</formula>
    </cfRule>
  </conditionalFormatting>
  <conditionalFormatting sqref="D207:F221">
    <cfRule type="expression" priority="29">
      <formula>$G$19="ALL"</formula>
    </cfRule>
  </conditionalFormatting>
  <conditionalFormatting sqref="D182:F196">
    <cfRule type="expression" dxfId="13" priority="26">
      <formula>NOT(D$35=$G$19)</formula>
    </cfRule>
  </conditionalFormatting>
  <conditionalFormatting sqref="D182:F196">
    <cfRule type="expression" priority="27" stopIfTrue="1">
      <formula>$G$20="ALL"</formula>
    </cfRule>
    <cfRule type="expression" dxfId="12" priority="28">
      <formula>NOT($A$182=$G$20)</formula>
    </cfRule>
  </conditionalFormatting>
  <conditionalFormatting sqref="D182:F196">
    <cfRule type="expression" priority="25">
      <formula>$G$19="ALL"</formula>
    </cfRule>
  </conditionalFormatting>
  <conditionalFormatting sqref="D165:F180">
    <cfRule type="expression" dxfId="11" priority="22">
      <formula>NOT(D$35=$G$19)</formula>
    </cfRule>
  </conditionalFormatting>
  <conditionalFormatting sqref="D165:F180">
    <cfRule type="expression" priority="23" stopIfTrue="1">
      <formula>$G$20="ALL"</formula>
    </cfRule>
    <cfRule type="expression" dxfId="10" priority="24">
      <formula>NOT($A$165=$G$20)</formula>
    </cfRule>
  </conditionalFormatting>
  <conditionalFormatting sqref="D165:F180">
    <cfRule type="expression" priority="21">
      <formula>$G$19="ALL"</formula>
    </cfRule>
  </conditionalFormatting>
  <conditionalFormatting sqref="D143:F163">
    <cfRule type="expression" dxfId="9" priority="18">
      <formula>NOT(D$35=$G$19)</formula>
    </cfRule>
  </conditionalFormatting>
  <conditionalFormatting sqref="D143:F163">
    <cfRule type="expression" priority="19" stopIfTrue="1">
      <formula>$G$20="ALL"</formula>
    </cfRule>
    <cfRule type="expression" dxfId="8" priority="20">
      <formula>NOT($A$143=$G$20)</formula>
    </cfRule>
  </conditionalFormatting>
  <conditionalFormatting sqref="D143:F163">
    <cfRule type="expression" priority="17">
      <formula>$G$19="ALL"</formula>
    </cfRule>
  </conditionalFormatting>
  <conditionalFormatting sqref="D121:F141">
    <cfRule type="expression" dxfId="7" priority="14">
      <formula>NOT(D$35=$G$19)</formula>
    </cfRule>
  </conditionalFormatting>
  <conditionalFormatting sqref="D121:F141">
    <cfRule type="expression" priority="15" stopIfTrue="1">
      <formula>$G$20="ALL"</formula>
    </cfRule>
    <cfRule type="expression" dxfId="6" priority="16">
      <formula>NOT($A$121=$G$20)</formula>
    </cfRule>
  </conditionalFormatting>
  <conditionalFormatting sqref="D121:F141">
    <cfRule type="expression" priority="13">
      <formula>$G$19="ALL"</formula>
    </cfRule>
  </conditionalFormatting>
  <conditionalFormatting sqref="D99:F119">
    <cfRule type="expression" dxfId="5" priority="10">
      <formula>NOT(D$35=$G$19)</formula>
    </cfRule>
  </conditionalFormatting>
  <conditionalFormatting sqref="D99:F119">
    <cfRule type="expression" priority="11" stopIfTrue="1">
      <formula>$G$20="ALL"</formula>
    </cfRule>
    <cfRule type="expression" dxfId="4" priority="12">
      <formula>NOT($A$99=$G$20)</formula>
    </cfRule>
  </conditionalFormatting>
  <conditionalFormatting sqref="D99:F119">
    <cfRule type="expression" priority="9">
      <formula>$G$19="ALL"</formula>
    </cfRule>
  </conditionalFormatting>
  <conditionalFormatting sqref="D66:F87">
    <cfRule type="expression" dxfId="3" priority="6">
      <formula>NOT(D$35=$G$19)</formula>
    </cfRule>
  </conditionalFormatting>
  <conditionalFormatting sqref="D66:F87">
    <cfRule type="expression" priority="7" stopIfTrue="1">
      <formula>$G$20="ALL"</formula>
    </cfRule>
    <cfRule type="expression" dxfId="2" priority="8">
      <formula>NOT($A$66=$G$20)</formula>
    </cfRule>
  </conditionalFormatting>
  <conditionalFormatting sqref="D66:F87">
    <cfRule type="expression" priority="5">
      <formula>$G$19="ALL"</formula>
    </cfRule>
  </conditionalFormatting>
  <conditionalFormatting sqref="D35:F40 D43:F61 E41:F42">
    <cfRule type="expression" dxfId="1" priority="4">
      <formula>NOT(D$35=$G$19)</formula>
    </cfRule>
  </conditionalFormatting>
  <conditionalFormatting sqref="D35:F40 D43:F61 E41:F42">
    <cfRule type="expression" priority="3">
      <formula>$G$19="ALL"</formula>
    </cfRule>
  </conditionalFormatting>
  <conditionalFormatting sqref="D41:D42">
    <cfRule type="expression" dxfId="0" priority="2">
      <formula>NOT(D$35=$G$19)</formula>
    </cfRule>
  </conditionalFormatting>
  <conditionalFormatting sqref="D41:D42">
    <cfRule type="expression" priority="1">
      <formula>$G$19="ALL"</formula>
    </cfRule>
  </conditionalFormatting>
  <dataValidations count="2">
    <dataValidation type="list" allowBlank="1" showInputMessage="1" showErrorMessage="1" sqref="G19" xr:uid="{47280DCA-9A72-4E73-A92C-4F19732B7514}">
      <formula1>"36K, 48K, 58K"</formula1>
    </dataValidation>
    <dataValidation type="list" showInputMessage="1" showErrorMessage="1" sqref="G20" xr:uid="{F2FA91DD-0403-45DE-8E76-0511AAD363CC}">
      <formula1>"ALL, Cassette, Ducted, Console, Air Handler, FB4C Fan Coil, FX4D Fan Coil, FV4C Fan Coil"</formula1>
    </dataValidation>
  </dataValidations>
  <hyperlinks>
    <hyperlink ref="B123:C123" r:id="rId1" display="NEEP" xr:uid="{FA7AA9ED-8E9C-44CA-B152-F5F304B7878C}"/>
    <hyperlink ref="B124:C124" r:id="rId2" display="MASSCEC" xr:uid="{C46AD003-3CBD-4414-8EBB-CF163372EC57}"/>
    <hyperlink ref="B125:C125" r:id="rId3" display="CCHP" xr:uid="{5AB78BF7-C4B9-49CC-B353-2F82614D06B7}"/>
    <hyperlink ref="B127:C127" r:id="rId4" display="ASHP COLD CLIMATE" xr:uid="{C80AA087-7208-443C-919A-9012CC6916AD}"/>
    <hyperlink ref="B126:C126" r:id="rId5" display="ASHP" xr:uid="{2C08C954-B39D-4508-B68C-F3A067350819}"/>
    <hyperlink ref="B68:C68" r:id="rId6" display="NEEP" xr:uid="{4FFDE634-EEFD-4BA3-AF7D-1A7461BD316A}"/>
    <hyperlink ref="B69:C69" r:id="rId7" display="MASSCEC" xr:uid="{83272D4E-6DAC-4E74-8572-A1AE8A6C327F}"/>
    <hyperlink ref="B70:C70" r:id="rId8" display="CCHP" xr:uid="{B6240852-BBAB-4F5E-8888-4F9F9925B834}"/>
    <hyperlink ref="B72:C72" r:id="rId9" display="ASHP COLD CLIMATE" xr:uid="{E3C4C03E-F935-49D4-B7B2-DBCC5FC15FB0}"/>
    <hyperlink ref="B71:C71" r:id="rId10" display="ASHP" xr:uid="{4CEC32DA-C0BF-443C-A9FD-A6CC527BA7C8}"/>
    <hyperlink ref="B145:C145" r:id="rId11" display="NEEP" xr:uid="{B322FC55-2AC0-48E8-98AF-911D9F042247}"/>
    <hyperlink ref="B146:C146" r:id="rId12" display="MASSCEC" xr:uid="{A3D7D2EB-C137-4590-93A9-FC9E67BC3A9F}"/>
    <hyperlink ref="B147:C147" r:id="rId13" display="CCHP" xr:uid="{7B998C7A-7BCD-4A43-AC0E-0280C7125639}"/>
    <hyperlink ref="B149:C149" r:id="rId14" display="ASHP COLD CLIMATE" xr:uid="{BDA6AAF5-011D-4BB2-8AC9-47903D53E679}"/>
    <hyperlink ref="B148:C148" r:id="rId15" display="ASHP" xr:uid="{1753869D-7D5A-4A85-95F9-1E74890F0B3D}"/>
    <hyperlink ref="B101:C101" r:id="rId16" display="NEEP" xr:uid="{C13CF7E3-C697-481D-ADBD-B412E0E6BEA2}"/>
    <hyperlink ref="B102:C102" r:id="rId17" display="MASSCEC" xr:uid="{E400AF70-CF06-4652-961C-D6E83C6F0F81}"/>
    <hyperlink ref="B103:C103" r:id="rId18" display="CCHP" xr:uid="{A9F0834E-548D-4323-8B56-CF829E743E5C}"/>
    <hyperlink ref="B105:C105" r:id="rId19" display="ASHP COLD CLIMATE" xr:uid="{2BF1A0F1-AC16-4F32-A9D2-3CC45D303A8D}"/>
    <hyperlink ref="B104:C104" r:id="rId20" display="ASHP" xr:uid="{7D888BEA-DBAD-479A-98C0-299408CBE55D}"/>
  </hyperlinks>
  <pageMargins left="1" right="1" top="1" bottom="1" header="0.5" footer="0.5"/>
  <pageSetup scale="43" fitToHeight="0" orientation="portrait" horizontalDpi="1200" verticalDpi="1200" r:id="rId21"/>
  <headerFooter alignWithMargins="0">
    <oddFooter>&amp;CEdition Date: 02/2024
Page &amp;P</oddFooter>
  </headerFooter>
  <rowBreaks count="3" manualBreakCount="3">
    <brk id="97" max="16383" man="1"/>
    <brk id="205" max="16383" man="1"/>
    <brk id="296" max="16383" man="1"/>
  </rowBreaks>
  <drawing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38MBRC-02SB</vt:lpstr>
      <vt:lpstr>'38MBRC-02SB'!Print_Area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Carter, J. Michael</dc:creator>
  <cp:lastModifiedBy>Kim, Min Yoo</cp:lastModifiedBy>
  <dcterms:created xsi:type="dcterms:W3CDTF">2022-08-04T13:52:06Z</dcterms:created>
  <dcterms:modified xsi:type="dcterms:W3CDTF">2024-03-07T22:12:24Z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7864bb8-b671-4bed-ba85-9478127ab5e9_Enabled">
    <vt:lpwstr>true</vt:lpwstr>
  </property>
  <property fmtid="{D5CDD505-2E9C-101B-9397-08002B2CF9AE}" pid="3" name="MSIP_Label_b7864bb8-b671-4bed-ba85-9478127ab5e9_SetDate">
    <vt:lpwstr>2024-02-23T17:25:43Z</vt:lpwstr>
  </property>
  <property fmtid="{D5CDD505-2E9C-101B-9397-08002B2CF9AE}" pid="4" name="MSIP_Label_b7864bb8-b671-4bed-ba85-9478127ab5e9_Method">
    <vt:lpwstr>Standard</vt:lpwstr>
  </property>
  <property fmtid="{D5CDD505-2E9C-101B-9397-08002B2CF9AE}" pid="5" name="MSIP_Label_b7864bb8-b671-4bed-ba85-9478127ab5e9_Name">
    <vt:lpwstr>Confidential – 2023</vt:lpwstr>
  </property>
  <property fmtid="{D5CDD505-2E9C-101B-9397-08002B2CF9AE}" pid="6" name="MSIP_Label_b7864bb8-b671-4bed-ba85-9478127ab5e9_SiteId">
    <vt:lpwstr>36839a65-7f3f-4bac-9ea4-f571f10a9a03</vt:lpwstr>
  </property>
  <property fmtid="{D5CDD505-2E9C-101B-9397-08002B2CF9AE}" pid="7" name="MSIP_Label_b7864bb8-b671-4bed-ba85-9478127ab5e9_ActionId">
    <vt:lpwstr>85c9fa71-6d33-4639-97ea-3587111c9cd5</vt:lpwstr>
  </property>
  <property fmtid="{D5CDD505-2E9C-101B-9397-08002B2CF9AE}" pid="8" name="MSIP_Label_b7864bb8-b671-4bed-ba85-9478127ab5e9_ContentBits">
    <vt:lpwstr>0</vt:lpwstr>
  </property>
</Properties>
</file>