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C:\Users\Craig Gann\Documents\Business Stuff\Current Projects\Hospital Ventilation Calculator\"/>
    </mc:Choice>
  </mc:AlternateContent>
  <xr:revisionPtr revIDLastSave="0" documentId="8_{BD6B8C12-E7A4-484E-9D8C-AD6E8F8E0921}" xr6:coauthVersionLast="33" xr6:coauthVersionMax="33" xr10:uidLastSave="{00000000-0000-0000-0000-000000000000}"/>
  <bookViews>
    <workbookView xWindow="0" yWindow="0" windowWidth="15330" windowHeight="7515" tabRatio="668" xr2:uid="{00000000-000D-0000-FFFF-FFFF00000000}"/>
  </bookViews>
  <sheets>
    <sheet name="Intro" sheetId="5" r:id="rId1"/>
    <sheet name="2017 Std 170 Calculator" sheetId="4" r:id="rId2"/>
    <sheet name="2013 Std 170 Calculator" sheetId="1" r:id="rId3"/>
    <sheet name="2017 Std 170 - Table 7-1" sheetId="3" r:id="rId4"/>
    <sheet name="2013 Std 170 - Table 7-1" sheetId="2" r:id="rId5"/>
  </sheets>
  <definedNames>
    <definedName name="Pressure" localSheetId="3">'2017 Std 170 - Table 7-1'!$H$17:$H$103</definedName>
    <definedName name="Pressure">'2013 Std 170 - Table 7-1'!$H$8:$H$96</definedName>
    <definedName name="UsageCat" localSheetId="3">'2013 Std 170 Calculator'!#REF!</definedName>
    <definedName name="UsageCat" localSheetId="1">'2017 Std 170 Calculator'!#REF!</definedName>
    <definedName name="UsageCat">'2013 Std 170 Calculator'!#REF!</definedName>
    <definedName name="UsageCategory" localSheetId="3">'2017 Std 170 - Table 7-1'!$G$17:$G$103</definedName>
    <definedName name="UsageCategory">'2013 Std 170 - Table 7-1'!$G$8:$G$96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4" l="1"/>
  <c r="I50" i="4"/>
  <c r="H50" i="4"/>
  <c r="G50" i="4"/>
  <c r="J49" i="4"/>
  <c r="I49" i="4"/>
  <c r="H49" i="4"/>
  <c r="G49" i="4"/>
  <c r="J48" i="4"/>
  <c r="I48" i="4"/>
  <c r="H48" i="4"/>
  <c r="G48" i="4"/>
  <c r="J47" i="4"/>
  <c r="I47" i="4"/>
  <c r="H47" i="4"/>
  <c r="G47" i="4"/>
  <c r="J46" i="4"/>
  <c r="I46" i="4"/>
  <c r="H46" i="4"/>
  <c r="G46" i="4"/>
  <c r="J45" i="4"/>
  <c r="I45" i="4"/>
  <c r="H45" i="4"/>
  <c r="G45" i="4"/>
  <c r="J44" i="4"/>
  <c r="I44" i="4"/>
  <c r="H44" i="4"/>
  <c r="G44" i="4"/>
  <c r="J43" i="4"/>
  <c r="I43" i="4"/>
  <c r="H43" i="4"/>
  <c r="G43" i="4"/>
  <c r="J42" i="4"/>
  <c r="I42" i="4"/>
  <c r="H42" i="4"/>
  <c r="G42" i="4"/>
  <c r="J41" i="4"/>
  <c r="I41" i="4"/>
  <c r="H41" i="4"/>
  <c r="G41" i="4"/>
  <c r="J40" i="4"/>
  <c r="I40" i="4"/>
  <c r="H40" i="4"/>
  <c r="G40" i="4"/>
  <c r="J39" i="4"/>
  <c r="I39" i="4"/>
  <c r="H39" i="4"/>
  <c r="G39" i="4"/>
  <c r="J38" i="4"/>
  <c r="I38" i="4"/>
  <c r="H38" i="4"/>
  <c r="G38" i="4"/>
  <c r="J37" i="4"/>
  <c r="I37" i="4"/>
  <c r="H37" i="4"/>
  <c r="G37" i="4"/>
  <c r="J36" i="4"/>
  <c r="I36" i="4"/>
  <c r="H36" i="4"/>
  <c r="G36" i="4"/>
  <c r="J35" i="4"/>
  <c r="I35" i="4"/>
  <c r="H35" i="4"/>
  <c r="G35" i="4"/>
  <c r="J34" i="4"/>
  <c r="I34" i="4"/>
  <c r="H34" i="4"/>
  <c r="K34" i="4" s="1"/>
  <c r="G34" i="4"/>
  <c r="J33" i="4"/>
  <c r="I33" i="4"/>
  <c r="H33" i="4"/>
  <c r="G33" i="4"/>
  <c r="J32" i="4"/>
  <c r="I32" i="4"/>
  <c r="H32" i="4"/>
  <c r="G32" i="4"/>
  <c r="J31" i="4"/>
  <c r="I31" i="4"/>
  <c r="H31" i="4"/>
  <c r="G31" i="4"/>
  <c r="J30" i="4"/>
  <c r="I30" i="4"/>
  <c r="H30" i="4"/>
  <c r="G30" i="4"/>
  <c r="J29" i="4"/>
  <c r="I29" i="4"/>
  <c r="H29" i="4"/>
  <c r="G29" i="4"/>
  <c r="J28" i="4"/>
  <c r="I28" i="4"/>
  <c r="H28" i="4"/>
  <c r="G28" i="4"/>
  <c r="J27" i="4"/>
  <c r="I27" i="4"/>
  <c r="H27" i="4"/>
  <c r="G27" i="4"/>
  <c r="J26" i="4"/>
  <c r="I26" i="4"/>
  <c r="H26" i="4"/>
  <c r="G26" i="4"/>
  <c r="J25" i="4"/>
  <c r="I25" i="4"/>
  <c r="H25" i="4"/>
  <c r="G25" i="4"/>
  <c r="J24" i="4"/>
  <c r="I24" i="4"/>
  <c r="H24" i="4"/>
  <c r="G24" i="4"/>
  <c r="J23" i="4"/>
  <c r="I23" i="4"/>
  <c r="H23" i="4"/>
  <c r="G23" i="4"/>
  <c r="J22" i="4"/>
  <c r="I22" i="4"/>
  <c r="H22" i="4"/>
  <c r="G22" i="4"/>
  <c r="J21" i="4"/>
  <c r="I21" i="4"/>
  <c r="H21" i="4"/>
  <c r="G21" i="4"/>
  <c r="J20" i="4"/>
  <c r="I20" i="4"/>
  <c r="H20" i="4"/>
  <c r="G20" i="4"/>
  <c r="J19" i="4"/>
  <c r="I19" i="4"/>
  <c r="H19" i="4"/>
  <c r="G19" i="4"/>
  <c r="J18" i="4"/>
  <c r="I18" i="4"/>
  <c r="H18" i="4"/>
  <c r="K18" i="4" s="1"/>
  <c r="G18" i="4"/>
  <c r="J17" i="4"/>
  <c r="I17" i="4"/>
  <c r="H17" i="4"/>
  <c r="K17" i="4" s="1"/>
  <c r="G17" i="4"/>
  <c r="J16" i="4"/>
  <c r="I16" i="4"/>
  <c r="H16" i="4"/>
  <c r="K16" i="4" s="1"/>
  <c r="G16" i="4"/>
  <c r="J15" i="4"/>
  <c r="I15" i="4"/>
  <c r="H15" i="4"/>
  <c r="K15" i="4" s="1"/>
  <c r="G15" i="4"/>
  <c r="J14" i="4"/>
  <c r="I14" i="4"/>
  <c r="H14" i="4"/>
  <c r="K14" i="4" s="1"/>
  <c r="G14" i="4"/>
  <c r="J13" i="4"/>
  <c r="I13" i="4"/>
  <c r="H13" i="4"/>
  <c r="G13" i="4"/>
  <c r="J12" i="4"/>
  <c r="I12" i="4"/>
  <c r="H12" i="4"/>
  <c r="K12" i="4" s="1"/>
  <c r="G12" i="4"/>
  <c r="J11" i="4"/>
  <c r="I11" i="4"/>
  <c r="H11" i="4"/>
  <c r="G11" i="4"/>
  <c r="J10" i="4"/>
  <c r="I10" i="4"/>
  <c r="H10" i="4"/>
  <c r="K10" i="4" s="1"/>
  <c r="G10" i="4"/>
  <c r="J50" i="1"/>
  <c r="I50" i="1"/>
  <c r="H50" i="1"/>
  <c r="G50" i="1"/>
  <c r="J49" i="1"/>
  <c r="I49" i="1"/>
  <c r="H49" i="1"/>
  <c r="G49" i="1"/>
  <c r="J48" i="1"/>
  <c r="I48" i="1"/>
  <c r="H48" i="1"/>
  <c r="G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J39" i="1"/>
  <c r="I39" i="1"/>
  <c r="H39" i="1"/>
  <c r="G39" i="1"/>
  <c r="J38" i="1"/>
  <c r="I38" i="1"/>
  <c r="H38" i="1"/>
  <c r="G38" i="1"/>
  <c r="J37" i="1"/>
  <c r="I37" i="1"/>
  <c r="H37" i="1"/>
  <c r="G37" i="1"/>
  <c r="J36" i="1"/>
  <c r="I36" i="1"/>
  <c r="H36" i="1"/>
  <c r="G36" i="1"/>
  <c r="J35" i="1"/>
  <c r="I35" i="1"/>
  <c r="H35" i="1"/>
  <c r="G35" i="1"/>
  <c r="J34" i="1"/>
  <c r="I34" i="1"/>
  <c r="H34" i="1"/>
  <c r="G34" i="1"/>
  <c r="J33" i="1"/>
  <c r="I33" i="1"/>
  <c r="H33" i="1"/>
  <c r="G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25" i="1"/>
  <c r="I25" i="1"/>
  <c r="H25" i="1"/>
  <c r="G25" i="1"/>
  <c r="J24" i="1"/>
  <c r="I24" i="1"/>
  <c r="H24" i="1"/>
  <c r="G24" i="1"/>
  <c r="J23" i="1"/>
  <c r="I23" i="1"/>
  <c r="H23" i="1"/>
  <c r="G23" i="1"/>
  <c r="J22" i="1"/>
  <c r="I22" i="1"/>
  <c r="H22" i="1"/>
  <c r="G22" i="1"/>
  <c r="J21" i="1"/>
  <c r="I21" i="1"/>
  <c r="H21" i="1"/>
  <c r="G21" i="1"/>
  <c r="J20" i="1"/>
  <c r="I20" i="1"/>
  <c r="H20" i="1"/>
  <c r="K20" i="1" s="1"/>
  <c r="G20" i="1"/>
  <c r="J19" i="1"/>
  <c r="I19" i="1"/>
  <c r="H19" i="1"/>
  <c r="G19" i="1"/>
  <c r="J18" i="1"/>
  <c r="I18" i="1"/>
  <c r="H18" i="1"/>
  <c r="G18" i="1"/>
  <c r="J17" i="1"/>
  <c r="I17" i="1"/>
  <c r="H17" i="1"/>
  <c r="K17" i="1" s="1"/>
  <c r="G17" i="1"/>
  <c r="J16" i="1"/>
  <c r="I16" i="1"/>
  <c r="H16" i="1"/>
  <c r="K16" i="1" s="1"/>
  <c r="G16" i="1"/>
  <c r="J15" i="1"/>
  <c r="I15" i="1"/>
  <c r="H15" i="1"/>
  <c r="G15" i="1"/>
  <c r="J14" i="1"/>
  <c r="I14" i="1"/>
  <c r="H14" i="1"/>
  <c r="G14" i="1"/>
  <c r="J13" i="1"/>
  <c r="I13" i="1"/>
  <c r="H13" i="1"/>
  <c r="G13" i="1"/>
  <c r="J12" i="1"/>
  <c r="I12" i="1"/>
  <c r="H12" i="1"/>
  <c r="K12" i="1" s="1"/>
  <c r="G12" i="1"/>
  <c r="J11" i="1"/>
  <c r="I11" i="1"/>
  <c r="H11" i="1"/>
  <c r="G11" i="1"/>
  <c r="J10" i="1"/>
  <c r="I10" i="1"/>
  <c r="H10" i="1"/>
  <c r="K10" i="1" s="1"/>
  <c r="G10" i="1"/>
  <c r="K14" i="1"/>
  <c r="K49" i="1"/>
  <c r="K45" i="1"/>
  <c r="K43" i="1"/>
  <c r="K41" i="1"/>
  <c r="K37" i="1"/>
  <c r="K35" i="1"/>
  <c r="K33" i="1"/>
  <c r="K29" i="1"/>
  <c r="K27" i="1"/>
  <c r="K25" i="1"/>
  <c r="K21" i="1"/>
  <c r="K19" i="1"/>
  <c r="K15" i="1"/>
  <c r="K13" i="1"/>
  <c r="K11" i="1"/>
  <c r="K47" i="4"/>
  <c r="K45" i="4"/>
  <c r="K39" i="4"/>
  <c r="K37" i="4"/>
  <c r="K31" i="4"/>
  <c r="K29" i="4"/>
  <c r="K27" i="4"/>
  <c r="K23" i="4"/>
  <c r="K21" i="4"/>
  <c r="K19" i="4"/>
  <c r="K13" i="4"/>
  <c r="K20" i="4"/>
  <c r="K22" i="4"/>
  <c r="K24" i="4"/>
  <c r="K25" i="4"/>
  <c r="K26" i="4"/>
  <c r="K28" i="4"/>
  <c r="K30" i="4"/>
  <c r="K32" i="4"/>
  <c r="K33" i="4"/>
  <c r="K35" i="4"/>
  <c r="K36" i="4"/>
  <c r="K38" i="4"/>
  <c r="K40" i="4"/>
  <c r="K41" i="4"/>
  <c r="K42" i="4"/>
  <c r="K43" i="4"/>
  <c r="K44" i="4"/>
  <c r="K46" i="4"/>
  <c r="K48" i="4"/>
  <c r="K49" i="4"/>
  <c r="K50" i="4"/>
  <c r="K50" i="1"/>
  <c r="K48" i="1"/>
  <c r="K47" i="1"/>
  <c r="K46" i="1"/>
  <c r="K44" i="1"/>
  <c r="K42" i="1"/>
  <c r="K40" i="1"/>
  <c r="K39" i="1"/>
  <c r="K38" i="1"/>
  <c r="K36" i="1"/>
  <c r="K34" i="1"/>
  <c r="K32" i="1"/>
  <c r="K31" i="1"/>
  <c r="K30" i="1"/>
  <c r="K28" i="1"/>
  <c r="K26" i="1"/>
  <c r="K24" i="1"/>
  <c r="K23" i="1"/>
  <c r="K22" i="1"/>
  <c r="K18" i="1"/>
  <c r="K11" i="4"/>
</calcChain>
</file>

<file path=xl/sharedStrings.xml><?xml version="1.0" encoding="utf-8"?>
<sst xmlns="http://schemas.openxmlformats.org/spreadsheetml/2006/main" count="695" uniqueCount="218">
  <si>
    <t>Space Floor Area (sqft)</t>
  </si>
  <si>
    <t>Floor to Ceiling Height (ft)</t>
  </si>
  <si>
    <t>Comments:</t>
  </si>
  <si>
    <t>Space Designation</t>
  </si>
  <si>
    <t>Instructions:</t>
  </si>
  <si>
    <t>Positive</t>
  </si>
  <si>
    <t>N/R</t>
  </si>
  <si>
    <t>Function of Space</t>
  </si>
  <si>
    <t>Substerile service area</t>
  </si>
  <si>
    <t>Recovery room</t>
  </si>
  <si>
    <t xml:space="preserve">Critical and intensive care </t>
  </si>
  <si>
    <t>Wound intensive care (burn unit)</t>
  </si>
  <si>
    <t>Newborn intensive care</t>
  </si>
  <si>
    <t>Treatment room (p)</t>
  </si>
  <si>
    <t>Negative</t>
  </si>
  <si>
    <t>Laser eye room</t>
  </si>
  <si>
    <t xml:space="preserve">Triage </t>
  </si>
  <si>
    <t>Emergency department exam/treatment room (p)</t>
  </si>
  <si>
    <t>NR</t>
  </si>
  <si>
    <t>INPATIENT NURSING</t>
  </si>
  <si>
    <t>Nourishment area or room</t>
  </si>
  <si>
    <t xml:space="preserve">Toilet room </t>
  </si>
  <si>
    <t>Combination AII/PE room</t>
  </si>
  <si>
    <t>All anteroom (u)</t>
  </si>
  <si>
    <t>(e)</t>
  </si>
  <si>
    <t>PE anteroom (t)</t>
  </si>
  <si>
    <t>Combination AII/PE anteroom</t>
  </si>
  <si>
    <t>Labor/delivery/recovery/postpartum (LDRP) (s)</t>
  </si>
  <si>
    <t>Labor/delivery/recovery (LDR) (s)</t>
  </si>
  <si>
    <t>Patient Corridor</t>
  </si>
  <si>
    <t xml:space="preserve">SKILLED NURSING FACILITY </t>
  </si>
  <si>
    <t>Resident room</t>
  </si>
  <si>
    <t xml:space="preserve">Resident gathering/activity/dining </t>
  </si>
  <si>
    <t>Resident unit corridor</t>
  </si>
  <si>
    <t>Physical therapy</t>
  </si>
  <si>
    <t xml:space="preserve">Occupational therapy </t>
  </si>
  <si>
    <t>Bathing room</t>
  </si>
  <si>
    <r>
      <t>RADIOLOGY</t>
    </r>
    <r>
      <rPr>
        <sz val="9"/>
        <color theme="1"/>
        <rFont val="Arial"/>
        <family val="2"/>
      </rPr>
      <t xml:space="preserve"> (v)</t>
    </r>
  </si>
  <si>
    <t>X-ray (diagnostic and treatment)</t>
  </si>
  <si>
    <t>X-ray (surgery/critical care and catheterization)</t>
  </si>
  <si>
    <t>Darkroom (g)</t>
  </si>
  <si>
    <t xml:space="preserve">DIAGNOSTIC AND TREATMENT </t>
  </si>
  <si>
    <t>Nonrefrigerated body-holding room (h)</t>
  </si>
  <si>
    <t>Autopsy room (n)</t>
  </si>
  <si>
    <t>Pharmacy (b)</t>
  </si>
  <si>
    <t>Examination room</t>
  </si>
  <si>
    <t>Medication room</t>
  </si>
  <si>
    <t>Gastrointestinal endoscopy procedure room</t>
  </si>
  <si>
    <t xml:space="preserve">Treament room </t>
  </si>
  <si>
    <t xml:space="preserve">Hydrotherapy </t>
  </si>
  <si>
    <t xml:space="preserve">STERILIZING </t>
  </si>
  <si>
    <t xml:space="preserve">Sterilizer equipment room </t>
  </si>
  <si>
    <t>CENTRAL MEDICAL AND SURGICAL SUPPLY</t>
  </si>
  <si>
    <t>Soiled or decontamination room</t>
  </si>
  <si>
    <t>Clean workroom</t>
  </si>
  <si>
    <t>SERVICE</t>
  </si>
  <si>
    <t>Food preparation center (i)</t>
  </si>
  <si>
    <t>Warewashing</t>
  </si>
  <si>
    <t>Laundry, general</t>
  </si>
  <si>
    <t xml:space="preserve">Soiled linen sorting and storage </t>
  </si>
  <si>
    <t>Clean linen storage</t>
  </si>
  <si>
    <t>Linen and trash chute room</t>
  </si>
  <si>
    <t>Bedpan room</t>
  </si>
  <si>
    <t>Bathroom</t>
  </si>
  <si>
    <t>Janitor's closet</t>
  </si>
  <si>
    <t xml:space="preserve">SUPPORT SPACE </t>
  </si>
  <si>
    <t xml:space="preserve">Soiled workroom or soiled holding </t>
  </si>
  <si>
    <t xml:space="preserve">Clean workroom or clean holding </t>
  </si>
  <si>
    <t xml:space="preserve">Hazardous material storage </t>
  </si>
  <si>
    <t>System</t>
  </si>
  <si>
    <t>Zone Terminal</t>
  </si>
  <si>
    <t>SURGERY &amp; CRITICAL CARE</t>
  </si>
  <si>
    <t>AHU-1</t>
  </si>
  <si>
    <t>OR-1</t>
  </si>
  <si>
    <t>Toilet Room 1</t>
  </si>
  <si>
    <t>AHU-2</t>
  </si>
  <si>
    <t>Zone 1-1</t>
  </si>
  <si>
    <t>Zone 2-1</t>
  </si>
  <si>
    <t>Zone 2-2</t>
  </si>
  <si>
    <t>Patient Room 100</t>
  </si>
  <si>
    <t>X-ray 1A</t>
  </si>
  <si>
    <t>Zone 2-3</t>
  </si>
  <si>
    <t>Pressurization Relationship to Adjacent Areas</t>
  </si>
  <si>
    <t>Minimum Outdoor Air ACH</t>
  </si>
  <si>
    <r>
      <t>ASHRAE Standard 170-</t>
    </r>
    <r>
      <rPr>
        <b/>
        <sz val="20"/>
        <color rgb="FFFF0000"/>
        <rFont val="Calibri"/>
        <family val="2"/>
        <scheme val="minor"/>
      </rPr>
      <t>2013</t>
    </r>
    <r>
      <rPr>
        <b/>
        <sz val="20"/>
        <color theme="1"/>
        <rFont val="Calibri"/>
        <family val="2"/>
        <scheme val="minor"/>
      </rPr>
      <t xml:space="preserve"> Minimum Airflow Calculator for HAP</t>
    </r>
  </si>
  <si>
    <r>
      <t xml:space="preserve">Minimum Supply Air ACH          </t>
    </r>
    <r>
      <rPr>
        <b/>
        <i/>
        <sz val="12"/>
        <color rgb="FFFF0000"/>
        <rFont val="Calibri"/>
        <family val="2"/>
        <scheme val="minor"/>
      </rPr>
      <t>(Enter into HAP as Min Airflow ACH)</t>
    </r>
  </si>
  <si>
    <r>
      <t xml:space="preserve">Mininum Outdoor Air in CFM/sqft     </t>
    </r>
    <r>
      <rPr>
        <b/>
        <i/>
        <sz val="12"/>
        <color rgb="FFFF0000"/>
        <rFont val="Calibri"/>
        <family val="2"/>
        <scheme val="minor"/>
      </rPr>
      <t>(Enter into HAP as OA1)*</t>
    </r>
  </si>
  <si>
    <t>Pressure Relationship to Adjacent Areas</t>
  </si>
  <si>
    <t>All Room Air Exhausted Directly to Outdoors?</t>
  </si>
  <si>
    <t>Yes</t>
  </si>
  <si>
    <t>Emergency department public waiting area</t>
  </si>
  <si>
    <t>Emergency department contamination</t>
  </si>
  <si>
    <t>Delivery room (Caesarian) (m), (o)</t>
  </si>
  <si>
    <t>Minimum Total Air       ACH</t>
  </si>
  <si>
    <t>Yes (q)</t>
  </si>
  <si>
    <t>ASHRAE Standard 170 - Table 7-1</t>
  </si>
  <si>
    <t>Intermediate care (s)</t>
  </si>
  <si>
    <t>Medical/anesthesia gas storage ( r)</t>
  </si>
  <si>
    <t>Operating Room (m), (o)</t>
  </si>
  <si>
    <t xml:space="preserve">Procedure room (o), (d) </t>
  </si>
  <si>
    <t>Operating/surgical cystoscopic rooms (m), (o)</t>
  </si>
  <si>
    <t>Radiology waiting rooms</t>
  </si>
  <si>
    <t>Yes (q), (w)</t>
  </si>
  <si>
    <t>Trauma room (crisis or shock) ( c)</t>
  </si>
  <si>
    <r>
      <rPr>
        <b/>
        <sz val="11"/>
        <color theme="1"/>
        <rFont val="Calibri"/>
        <family val="2"/>
        <scheme val="minor"/>
      </rPr>
      <t>Yellow</t>
    </r>
    <r>
      <rPr>
        <sz val="11"/>
        <color theme="1"/>
        <rFont val="Calibri"/>
        <family val="2"/>
        <scheme val="minor"/>
      </rPr>
      <t xml:space="preserve"> cells are input cells</t>
    </r>
  </si>
  <si>
    <r>
      <rPr>
        <b/>
        <sz val="11"/>
        <color theme="1"/>
        <rFont val="Calibri"/>
        <family val="2"/>
        <scheme val="minor"/>
      </rPr>
      <t>Green</t>
    </r>
    <r>
      <rPr>
        <sz val="11"/>
        <color theme="1"/>
        <rFont val="Calibri"/>
        <family val="2"/>
        <scheme val="minor"/>
      </rPr>
      <t xml:space="preserve"> cells are resulting calculation values to be input into HAP as OA1</t>
    </r>
  </si>
  <si>
    <t>NOTES:</t>
  </si>
  <si>
    <r>
      <t xml:space="preserve">* if Min OA is NR (#VALUE!) Space Requires </t>
    </r>
    <r>
      <rPr>
        <b/>
        <u/>
        <sz val="11"/>
        <color rgb="FFFF0000"/>
        <rFont val="Calibri"/>
        <family val="2"/>
        <scheme val="minor"/>
      </rPr>
      <t>No</t>
    </r>
    <r>
      <rPr>
        <b/>
        <sz val="11"/>
        <color rgb="FFFF0000"/>
        <rFont val="Calibri"/>
        <family val="2"/>
        <scheme val="minor"/>
      </rPr>
      <t xml:space="preserve"> Ventilation Air. </t>
    </r>
  </si>
  <si>
    <t xml:space="preserve">If cell indicates "#N/A" in Blue fields this because no data has </t>
  </si>
  <si>
    <t>been entered yet in Yellow input cells</t>
  </si>
  <si>
    <t>column on far left side then select "Insert"</t>
  </si>
  <si>
    <t>To add additional rows for additional spaces simply right-click on number</t>
  </si>
  <si>
    <t>AII room (u)</t>
  </si>
  <si>
    <t>Continued care nursery</t>
  </si>
  <si>
    <t>Patient corridor</t>
  </si>
  <si>
    <t>Patient room</t>
  </si>
  <si>
    <t>NR (y)</t>
  </si>
  <si>
    <t>Protective environment room (t)</t>
  </si>
  <si>
    <t xml:space="preserve">NURSING FACILITY </t>
  </si>
  <si>
    <t xml:space="preserve">Bronchoscopy, sputum collection, and pentamidine adminsitration </t>
  </si>
  <si>
    <t>Dialysis treatment area</t>
  </si>
  <si>
    <t>Dialyzer reprocessing room</t>
  </si>
  <si>
    <t>ECT procedure room</t>
  </si>
  <si>
    <t>Endoscope cleaning</t>
  </si>
  <si>
    <t>General examination room</t>
  </si>
  <si>
    <t>Laboratory work area, bacteriology (f), (v)</t>
  </si>
  <si>
    <t xml:space="preserve">Laboratory work area, biochemistry (f), (v) </t>
  </si>
  <si>
    <t xml:space="preserve">Laboratory work area, cytology (f), (v) </t>
  </si>
  <si>
    <t xml:space="preserve">Laboratory work area, general (f), (v) </t>
  </si>
  <si>
    <t xml:space="preserve">Laboratory work area, glasswashing (f) </t>
  </si>
  <si>
    <t>Laboratory work area, histology (f), (v)</t>
  </si>
  <si>
    <t>Laboratory work area, media transfer (f), (v)</t>
  </si>
  <si>
    <t>Laboratory work area, microbiology (f), (v)</t>
  </si>
  <si>
    <t>Laboratory work area, nuclear medicine (f), (v)</t>
  </si>
  <si>
    <t>Laboratory work area, pathology (f), (v)</t>
  </si>
  <si>
    <t>Laboratory work area, serology (f), (v)</t>
  </si>
  <si>
    <t xml:space="preserve">Laboratory work area, sterilizing (f) </t>
  </si>
  <si>
    <t>Nuclear medicine hot lab</t>
  </si>
  <si>
    <t>Nuclear medicine treatment room</t>
  </si>
  <si>
    <t>Special examination room (aa)</t>
  </si>
  <si>
    <r>
      <t xml:space="preserve">STERILE PROCESSING DEPARTMENT </t>
    </r>
    <r>
      <rPr>
        <b/>
        <vertAlign val="superscript"/>
        <sz val="11"/>
        <color theme="1"/>
        <rFont val="Arial"/>
        <family val="2"/>
      </rPr>
      <t>z</t>
    </r>
  </si>
  <si>
    <t>NR = No Requirement</t>
  </si>
  <si>
    <t>See Std-170 for footnotes</t>
  </si>
  <si>
    <t>Decontamination room</t>
  </si>
  <si>
    <t>Sterile storage room</t>
  </si>
  <si>
    <t>Dietary storage</t>
  </si>
  <si>
    <r>
      <t>ASHRAE Standard 170-</t>
    </r>
    <r>
      <rPr>
        <b/>
        <sz val="20"/>
        <color rgb="FFFF0000"/>
        <rFont val="Calibri"/>
        <family val="2"/>
        <scheme val="minor"/>
      </rPr>
      <t>2017</t>
    </r>
    <r>
      <rPr>
        <b/>
        <sz val="20"/>
        <color theme="1"/>
        <rFont val="Calibri"/>
        <family val="2"/>
        <scheme val="minor"/>
      </rPr>
      <t xml:space="preserve"> Minimum Airflow Calculator for HAP</t>
    </r>
  </si>
  <si>
    <t xml:space="preserve">Newborn nursery suite </t>
  </si>
  <si>
    <t>Newborn Nursery</t>
  </si>
  <si>
    <t>When entering ventilation air in the HAP space input, change units to CFM/sqft and enter values in green cells as OA1 only. Leave the OA2 input field blank (as shown in Fig 2 on right)</t>
  </si>
  <si>
    <t>In HAP system input, under Zone Components tab under Supply Terminals, enter Minimum Supply Airflow ACH rate as indicated in Column "I" (as shown in Fig 1 on right)</t>
  </si>
  <si>
    <r>
      <rPr>
        <b/>
        <sz val="11"/>
        <color theme="1"/>
        <rFont val="Calibri"/>
        <family val="2"/>
        <scheme val="minor"/>
      </rPr>
      <t>Blue</t>
    </r>
    <r>
      <rPr>
        <sz val="11"/>
        <color theme="1"/>
        <rFont val="Calibri"/>
        <family val="2"/>
        <scheme val="minor"/>
      </rPr>
      <t xml:space="preserve"> cells are auto look-up values from Table 7-1</t>
    </r>
  </si>
  <si>
    <r>
      <t>This spreadsheet calculates the required Minimum Outdoor Air CFM/sqft input for HAP using ASHRAE Standard 170-</t>
    </r>
    <r>
      <rPr>
        <b/>
        <i/>
        <sz val="11"/>
        <color rgb="FFFF0000"/>
        <rFont val="Calibri"/>
        <family val="2"/>
        <scheme val="minor"/>
      </rPr>
      <t>2013</t>
    </r>
    <r>
      <rPr>
        <b/>
        <i/>
        <sz val="11"/>
        <rFont val="Calibri"/>
        <family val="2"/>
        <scheme val="minor"/>
      </rPr>
      <t>, Table 7-1</t>
    </r>
    <r>
      <rPr>
        <i/>
        <sz val="11"/>
        <rFont val="Calibri"/>
        <family val="2"/>
        <scheme val="minor"/>
      </rPr>
      <t xml:space="preserve"> </t>
    </r>
    <r>
      <rPr>
        <i/>
        <sz val="11"/>
        <color theme="1"/>
        <rFont val="Calibri"/>
        <family val="2"/>
        <scheme val="minor"/>
      </rPr>
      <t>ACH values, which is required for HAP to analyze Healthcare Facilities</t>
    </r>
  </si>
  <si>
    <r>
      <t>This spreadsheet calculates the required Minimum Outdoor Air CFM/sqft input for HAP using ASHRAE Standard 170-</t>
    </r>
    <r>
      <rPr>
        <b/>
        <i/>
        <sz val="11"/>
        <color rgb="FFFF0000"/>
        <rFont val="Calibri"/>
        <family val="2"/>
        <scheme val="minor"/>
      </rPr>
      <t>2017</t>
    </r>
    <r>
      <rPr>
        <b/>
        <i/>
        <sz val="11"/>
        <rFont val="Calibri"/>
        <family val="2"/>
        <scheme val="minor"/>
      </rPr>
      <t>, Table 7-1</t>
    </r>
    <r>
      <rPr>
        <i/>
        <sz val="11"/>
        <color theme="1"/>
        <rFont val="Calibri"/>
        <family val="2"/>
        <scheme val="minor"/>
      </rPr>
      <t xml:space="preserve"> ACH values, which is required for HAP to analyze Healthcare Facilities</t>
    </r>
  </si>
  <si>
    <r>
      <t xml:space="preserve">   In this case enter 0 CFM/ft</t>
    </r>
    <r>
      <rPr>
        <b/>
        <vertAlign val="superscript"/>
        <sz val="11"/>
        <color rgb="FFFF0000"/>
        <rFont val="Calibri"/>
        <family val="2"/>
        <scheme val="minor"/>
      </rPr>
      <t>2</t>
    </r>
    <r>
      <rPr>
        <b/>
        <sz val="11"/>
        <color rgb="FFFF0000"/>
        <rFont val="Calibri"/>
        <family val="2"/>
        <scheme val="minor"/>
      </rPr>
      <t xml:space="preserve"> for ventilation in HAP</t>
    </r>
  </si>
  <si>
    <t>REV 1</t>
  </si>
  <si>
    <t>Operating room (Class B and C)</t>
  </si>
  <si>
    <t>Operating/surgical systoscopic rooms</t>
  </si>
  <si>
    <t>Delivery room (Caesarean)</t>
  </si>
  <si>
    <t>Critical and intensive care</t>
  </si>
  <si>
    <t>Intermeditate care</t>
  </si>
  <si>
    <t>Would intensive care (burn unit)</t>
  </si>
  <si>
    <t>Treatment room</t>
  </si>
  <si>
    <t>Trauma room (crisis or shock)</t>
  </si>
  <si>
    <t>Medical/anestesia gas storage</t>
  </si>
  <si>
    <t>ER waiting rooms</t>
  </si>
  <si>
    <t>Triage</t>
  </si>
  <si>
    <t>ER decontamination</t>
  </si>
  <si>
    <t>Procedure room (Class A surgery)</t>
  </si>
  <si>
    <t>Emergency department exam/treatment room</t>
  </si>
  <si>
    <t>Toilet room</t>
  </si>
  <si>
    <t>Newborn nursery suite</t>
  </si>
  <si>
    <t>Protective environment room</t>
  </si>
  <si>
    <t>All room</t>
  </si>
  <si>
    <t>Combination AII / PE room</t>
  </si>
  <si>
    <t>All anteroom</t>
  </si>
  <si>
    <t>PE anteroom</t>
  </si>
  <si>
    <t>Combination AII / PE anteroom</t>
  </si>
  <si>
    <t>Labor/delivery/recovery/postpartum (LDRP)</t>
  </si>
  <si>
    <t>Labor/delivery/recovery (LDR)</t>
  </si>
  <si>
    <t>Resident gathering/activity/dining</t>
  </si>
  <si>
    <t>Occupational therapy</t>
  </si>
  <si>
    <t>Bronchosopy, sputum collection, and pentamindine administration</t>
  </si>
  <si>
    <t>Laboratory, general</t>
  </si>
  <si>
    <t>Laboratory, bacteriology</t>
  </si>
  <si>
    <t>Laboratory, biochemsitry</t>
  </si>
  <si>
    <t>Laboratory, cytology</t>
  </si>
  <si>
    <t>Laboratory, glasswashing</t>
  </si>
  <si>
    <t>Laboratory, histology</t>
  </si>
  <si>
    <t>Laboratory, microbiology</t>
  </si>
  <si>
    <t>Laboratory, nuclear medicine</t>
  </si>
  <si>
    <t>Laboratory, pathology</t>
  </si>
  <si>
    <t>Laboratory, serology</t>
  </si>
  <si>
    <t>Laboratory, sterilizing</t>
  </si>
  <si>
    <t>Laboratory, media transfer</t>
  </si>
  <si>
    <t>Nonrefrigerated body-holding room</t>
  </si>
  <si>
    <t>Autopsy room</t>
  </si>
  <si>
    <t>Pharmacy</t>
  </si>
  <si>
    <t>Hydrotherapy</t>
  </si>
  <si>
    <t>Sterilizer equipment room</t>
  </si>
  <si>
    <t>Sterile storage</t>
  </si>
  <si>
    <t>Food preparation center</t>
  </si>
  <si>
    <t>Soiled linen sorting and storage</t>
  </si>
  <si>
    <t>Soiled workroom or soiled holding</t>
  </si>
  <si>
    <t>Clean workroom or clean holding</t>
  </si>
  <si>
    <t>Hazardous material storage</t>
  </si>
  <si>
    <t>Darkroom</t>
  </si>
  <si>
    <t>Zone 2-4</t>
  </si>
  <si>
    <t>Delivery Room</t>
  </si>
  <si>
    <t>Zone 2-5</t>
  </si>
  <si>
    <t xml:space="preserve">It is recognized that the Spreadsheet is not intended to produce highly precise or certifiable results or to handle all of the factors involved in complex or sophisticated building installations. </t>
  </si>
  <si>
    <t>NO WARRANTIES, EITHER EXPRESS OR IMPLIED, ARE GIVEN BY CARRIER AND CARRIER EXPRESSLY DISCLAIMS ANY IMPLIED WARRANTIES OR MERCHANTABILITY OR FITNESS FOR A PARTICULAR PURPOSE OF THIS SPREADSHEET OR THE MATERIALS FURNISHED HEREUNDER.  </t>
  </si>
  <si>
    <t xml:space="preserve">Carrier Corporation (“Carrier”) has developed this ASHRAE St.d 170 Spreadsheet; hereinafter referred to as “Std. 170 Spreadsheet” or “Spreadsheet”. </t>
  </si>
  <si>
    <t>In consideration of Carrier furnishing the reader of this text (“User”) with a copy of the Std. 170 Spreadsheet, it is agreed between them as follows:</t>
  </si>
  <si>
    <t>User will indemnify, defend and hold Carrier harmless from and against any claims, losses and damages arising on account of the use of the Spreadsheet or its results by User, User's customer and any other person who may use the Spreadsheet or any such materials.  </t>
  </si>
  <si>
    <t xml:space="preserve">In no event shall Carrier be liable to User, its customers or any other persons for any special, incidental or consequential damages of any kind arising out of the use of the Spreadsheet or the furnishing to User of any materials related thereto. </t>
  </si>
  <si>
    <r>
      <rPr>
        <b/>
        <sz val="11"/>
        <color theme="1"/>
        <rFont val="Calibri"/>
        <family val="2"/>
      </rPr>
      <t>©</t>
    </r>
    <r>
      <rPr>
        <b/>
        <i/>
        <sz val="11"/>
        <color theme="1"/>
        <rFont val="Calibri"/>
        <family val="2"/>
        <scheme val="minor"/>
      </rPr>
      <t xml:space="preserve"> Carrier Corporation 2018</t>
    </r>
  </si>
  <si>
    <r>
      <rPr>
        <b/>
        <sz val="14"/>
        <color theme="1"/>
        <rFont val="Calibri"/>
        <family val="2"/>
      </rPr>
      <t>©</t>
    </r>
    <r>
      <rPr>
        <b/>
        <i/>
        <sz val="14"/>
        <color theme="1"/>
        <rFont val="Calibri"/>
        <family val="2"/>
        <scheme val="minor"/>
      </rPr>
      <t xml:space="preserve"> Carrier Corporation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</si>
</sst>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i/>
      <sz val="11"/>
      <color theme="1"/>
      <name val="Calibri"/>
      <family val="2"/>
      <scheme val="minor"/>
    </font>
    <font>
      <b/>
      <sz val="12"/>
      <color theme="1"/>
      <name val="Calibri"/>
      <family val="2"/>
      <scheme val="minor"/>
    </font>
    <font>
      <b/>
      <sz val="16"/>
      <color theme="1"/>
      <name val="Calibri"/>
      <family val="2"/>
      <scheme val="minor"/>
    </font>
    <font>
      <b/>
      <i/>
      <u/>
      <sz val="12"/>
      <color theme="1"/>
      <name val="Calibri"/>
      <family val="2"/>
      <scheme val="minor"/>
    </font>
    <font>
      <b/>
      <sz val="9"/>
      <color theme="1"/>
      <name val="Arial"/>
      <family val="2"/>
    </font>
    <font>
      <sz val="9"/>
      <color theme="1"/>
      <name val="Arial"/>
      <family val="2"/>
    </font>
    <font>
      <b/>
      <sz val="12"/>
      <color theme="1"/>
      <name val="Arial"/>
      <family val="2"/>
    </font>
    <font>
      <sz val="12"/>
      <color theme="1"/>
      <name val="Calibri"/>
      <family val="2"/>
      <scheme val="minor"/>
    </font>
    <font>
      <b/>
      <sz val="11"/>
      <color theme="1"/>
      <name val="Calibri"/>
      <family val="2"/>
      <scheme val="minor"/>
    </font>
    <font>
      <b/>
      <sz val="11"/>
      <color rgb="FFFF0000"/>
      <name val="Calibri"/>
      <family val="2"/>
      <scheme val="minor"/>
    </font>
    <font>
      <b/>
      <u/>
      <sz val="11"/>
      <color rgb="FFFF0000"/>
      <name val="Calibri"/>
      <family val="2"/>
      <scheme val="minor"/>
    </font>
    <font>
      <b/>
      <sz val="20"/>
      <color theme="1"/>
      <name val="Calibri"/>
      <family val="2"/>
      <scheme val="minor"/>
    </font>
    <font>
      <sz val="20"/>
      <color theme="1"/>
      <name val="Calibri"/>
      <family val="2"/>
      <scheme val="minor"/>
    </font>
    <font>
      <b/>
      <sz val="20"/>
      <color rgb="FFFF0000"/>
      <name val="Calibri"/>
      <family val="2"/>
      <scheme val="minor"/>
    </font>
    <font>
      <b/>
      <i/>
      <sz val="12"/>
      <color rgb="FFFF0000"/>
      <name val="Calibri"/>
      <family val="2"/>
      <scheme val="minor"/>
    </font>
    <font>
      <b/>
      <sz val="16"/>
      <color theme="1"/>
      <name val="Arial"/>
      <family val="2"/>
    </font>
    <font>
      <sz val="10"/>
      <color theme="1"/>
      <name val="Arial"/>
      <family val="2"/>
    </font>
    <font>
      <sz val="11"/>
      <color theme="1"/>
      <name val="Arial"/>
      <family val="2"/>
    </font>
    <font>
      <b/>
      <i/>
      <sz val="11"/>
      <color rgb="FFFF0000"/>
      <name val="Calibri"/>
      <family val="2"/>
      <scheme val="minor"/>
    </font>
    <font>
      <b/>
      <vertAlign val="superscript"/>
      <sz val="11"/>
      <color theme="1"/>
      <name val="Arial"/>
      <family val="2"/>
    </font>
    <font>
      <b/>
      <u/>
      <sz val="11"/>
      <color theme="1"/>
      <name val="Calibri"/>
      <family val="2"/>
      <scheme val="minor"/>
    </font>
    <font>
      <b/>
      <sz val="28"/>
      <color rgb="FFFF0000"/>
      <name val="Calibri"/>
      <family val="2"/>
      <scheme val="minor"/>
    </font>
    <font>
      <b/>
      <i/>
      <sz val="11"/>
      <name val="Calibri"/>
      <family val="2"/>
      <scheme val="minor"/>
    </font>
    <font>
      <i/>
      <sz val="11"/>
      <name val="Calibri"/>
      <family val="2"/>
      <scheme val="minor"/>
    </font>
    <font>
      <b/>
      <vertAlign val="superscript"/>
      <sz val="11"/>
      <color rgb="FFFF0000"/>
      <name val="Calibri"/>
      <family val="2"/>
      <scheme val="minor"/>
    </font>
    <font>
      <b/>
      <i/>
      <sz val="11"/>
      <name val="Symbol"/>
      <family val="1"/>
      <charset val="2"/>
    </font>
    <font>
      <b/>
      <i/>
      <sz val="11"/>
      <color theme="1"/>
      <name val="Calibri"/>
      <family val="2"/>
      <scheme val="minor"/>
    </font>
    <font>
      <b/>
      <sz val="11"/>
      <color theme="1"/>
      <name val="Calibri"/>
      <family val="2"/>
    </font>
    <font>
      <b/>
      <i/>
      <sz val="14"/>
      <color theme="1"/>
      <name val="Calibri"/>
      <family val="2"/>
      <scheme val="minor"/>
    </font>
    <font>
      <b/>
      <sz val="14"/>
      <color theme="1"/>
      <name val="Calibri"/>
      <family val="2"/>
    </font>
  </fonts>
  <fills count="6">
    <fill>
      <patternFill patternType="none"/>
    </fill>
    <fill>
      <patternFill patternType="gray125"/>
    </fill>
    <fill>
      <patternFill patternType="solid">
        <fgColor theme="0" tint="-0.14996795556505021"/>
        <bgColor indexed="64"/>
      </patternFill>
    </fill>
    <fill>
      <patternFill patternType="solid">
        <fgColor theme="7" tint="0.59996337778862885"/>
        <bgColor indexed="64"/>
      </patternFill>
    </fill>
    <fill>
      <patternFill patternType="solid">
        <fgColor theme="9" tint="0.59996337778862885"/>
        <bgColor indexed="64"/>
      </patternFill>
    </fill>
    <fill>
      <patternFill patternType="solid">
        <fgColor theme="4" tint="0.59996337778862885"/>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116">
    <xf numFmtId="0" fontId="0" fillId="0" borderId="0" xfId="0"/>
    <xf numFmtId="0" fontId="1" fillId="0" borderId="0" xfId="0" applyFont="1" applyAlignment="1">
      <alignment wrapText="1"/>
    </xf>
    <xf numFmtId="0" fontId="1" fillId="0" borderId="0" xfId="0" applyFont="1"/>
    <xf numFmtId="0" fontId="3" fillId="0" borderId="0" xfId="0" applyFont="1"/>
    <xf numFmtId="0" fontId="0" fillId="3" borderId="0" xfId="0" applyFill="1"/>
    <xf numFmtId="0" fontId="4" fillId="0" borderId="0" xfId="0" applyFont="1"/>
    <xf numFmtId="0" fontId="2" fillId="2" borderId="1" xfId="0" applyFont="1" applyFill="1" applyBorder="1" applyAlignment="1">
      <alignment horizontal="center" wrapText="1"/>
    </xf>
    <xf numFmtId="0" fontId="0" fillId="0" borderId="0" xfId="0" applyAlignment="1">
      <alignmen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horizontal="center" vertical="center" wrapText="1"/>
    </xf>
    <xf numFmtId="0" fontId="5" fillId="0" borderId="10" xfId="0" applyFont="1" applyBorder="1" applyAlignment="1">
      <alignment vertical="center" wrapText="1"/>
    </xf>
    <xf numFmtId="0" fontId="5"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vertical="center" wrapText="1"/>
    </xf>
    <xf numFmtId="0" fontId="6" fillId="0" borderId="3" xfId="0" applyFont="1" applyBorder="1" applyAlignment="1">
      <alignment vertical="center"/>
    </xf>
    <xf numFmtId="0" fontId="6" fillId="0" borderId="5" xfId="0" applyFont="1" applyBorder="1" applyAlignment="1">
      <alignment horizontal="center" vertical="center"/>
    </xf>
    <xf numFmtId="0" fontId="6" fillId="0" borderId="3" xfId="0" applyFont="1" applyBorder="1" applyAlignment="1">
      <alignment horizontal="center" vertical="center" wrapText="1"/>
    </xf>
    <xf numFmtId="0" fontId="8" fillId="0" borderId="0" xfId="0" applyFont="1"/>
    <xf numFmtId="0" fontId="5" fillId="0" borderId="8" xfId="0" applyFont="1" applyBorder="1" applyAlignment="1">
      <alignment vertical="center" wrapText="1"/>
    </xf>
    <xf numFmtId="2" fontId="0" fillId="0" borderId="0" xfId="0" applyNumberFormat="1"/>
    <xf numFmtId="2" fontId="2" fillId="2" borderId="1" xfId="0" applyNumberFormat="1" applyFont="1" applyFill="1" applyBorder="1" applyAlignment="1">
      <alignment horizontal="center" wrapText="1"/>
    </xf>
    <xf numFmtId="2" fontId="0" fillId="4" borderId="1" xfId="0" applyNumberFormat="1" applyFill="1" applyBorder="1"/>
    <xf numFmtId="2" fontId="1" fillId="0" borderId="0" xfId="0" applyNumberFormat="1" applyFont="1" applyAlignment="1">
      <alignment wrapText="1"/>
    </xf>
    <xf numFmtId="0" fontId="0" fillId="4" borderId="0" xfId="0" applyFill="1"/>
    <xf numFmtId="164" fontId="0" fillId="0" borderId="0" xfId="0" applyNumberFormat="1"/>
    <xf numFmtId="164" fontId="2" fillId="2" borderId="1" xfId="0" applyNumberFormat="1" applyFont="1" applyFill="1" applyBorder="1" applyAlignment="1">
      <alignment horizontal="center" wrapText="1"/>
    </xf>
    <xf numFmtId="164" fontId="1" fillId="0" borderId="0" xfId="0" applyNumberFormat="1" applyFont="1" applyAlignment="1">
      <alignment wrapText="1"/>
    </xf>
    <xf numFmtId="0" fontId="0" fillId="0" borderId="0" xfId="0" applyAlignment="1">
      <alignment horizontal="center"/>
    </xf>
    <xf numFmtId="0" fontId="0" fillId="0" borderId="0" xfId="0" applyFill="1" applyAlignment="1">
      <alignment horizontal="center"/>
    </xf>
    <xf numFmtId="0" fontId="1" fillId="0" borderId="0" xfId="0" applyFont="1" applyAlignment="1">
      <alignment horizontal="center" wrapText="1"/>
    </xf>
    <xf numFmtId="0" fontId="10" fillId="0" borderId="0" xfId="0" applyFont="1"/>
    <xf numFmtId="0" fontId="12" fillId="0" borderId="0" xfId="0" applyFont="1" applyAlignment="1">
      <alignment horizontal="centerContinuous"/>
    </xf>
    <xf numFmtId="164" fontId="13" fillId="0" borderId="0" xfId="0" applyNumberFormat="1" applyFont="1" applyAlignment="1">
      <alignment horizontal="centerContinuous"/>
    </xf>
    <xf numFmtId="0" fontId="13" fillId="0" borderId="0" xfId="0" applyFont="1" applyAlignment="1">
      <alignment horizontal="centerContinuous"/>
    </xf>
    <xf numFmtId="2" fontId="13" fillId="0" borderId="0" xfId="0" applyNumberFormat="1" applyFont="1" applyAlignment="1">
      <alignment horizontal="centerContinuous"/>
    </xf>
    <xf numFmtId="0" fontId="5" fillId="0" borderId="0" xfId="0" applyFont="1" applyBorder="1" applyAlignment="1">
      <alignment vertical="center" wrapText="1"/>
    </xf>
    <xf numFmtId="0" fontId="6" fillId="0" borderId="14" xfId="0" applyFont="1" applyBorder="1" applyAlignment="1">
      <alignment horizontal="center" vertical="center" wrapText="1"/>
    </xf>
    <xf numFmtId="0" fontId="6" fillId="0" borderId="0" xfId="0" applyFont="1" applyBorder="1" applyAlignment="1">
      <alignment horizontal="center" vertical="center" wrapText="1"/>
    </xf>
    <xf numFmtId="0" fontId="0" fillId="0" borderId="9" xfId="0" applyBorder="1" applyAlignment="1">
      <alignment vertical="center" wrapTex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xf>
    <xf numFmtId="0" fontId="0" fillId="5" borderId="1" xfId="0" applyFill="1" applyBorder="1" applyAlignment="1">
      <alignment horizontal="center"/>
    </xf>
    <xf numFmtId="0" fontId="0" fillId="5" borderId="0" xfId="0" applyFill="1"/>
    <xf numFmtId="0" fontId="0" fillId="4" borderId="0" xfId="0" applyFill="1" applyAlignment="1">
      <alignment horizontal="center"/>
    </xf>
    <xf numFmtId="0" fontId="6"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6" fillId="0" borderId="15" xfId="0" applyFont="1" applyBorder="1" applyAlignment="1">
      <alignment vertical="center" wrapText="1"/>
    </xf>
    <xf numFmtId="0" fontId="6" fillId="0" borderId="16" xfId="0" applyFont="1" applyBorder="1" applyAlignment="1">
      <alignment horizontal="center" vertical="center" wrapText="1"/>
    </xf>
    <xf numFmtId="0" fontId="17" fillId="0" borderId="12" xfId="0" applyFont="1" applyBorder="1" applyAlignment="1">
      <alignment horizontal="center" vertical="center" wrapText="1"/>
    </xf>
    <xf numFmtId="0" fontId="6" fillId="0" borderId="8" xfId="0" applyFont="1" applyFill="1" applyBorder="1" applyAlignment="1">
      <alignment vertical="center" wrapText="1"/>
    </xf>
    <xf numFmtId="0" fontId="6" fillId="0" borderId="8" xfId="0" applyFont="1" applyFill="1" applyBorder="1" applyAlignment="1">
      <alignment horizontal="center" vertical="center" wrapText="1"/>
    </xf>
    <xf numFmtId="0" fontId="21" fillId="0" borderId="0" xfId="0" applyFont="1" applyAlignment="1">
      <alignment horizontal="right"/>
    </xf>
    <xf numFmtId="0" fontId="6" fillId="0" borderId="14" xfId="0" applyFont="1" applyBorder="1" applyAlignment="1">
      <alignment vertical="center" wrapText="1"/>
    </xf>
    <xf numFmtId="0" fontId="17" fillId="0" borderId="8" xfId="0" applyFont="1" applyFill="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 xfId="0" applyFont="1" applyBorder="1" applyAlignment="1">
      <alignment horizontal="center" vertical="center" wrapText="1"/>
    </xf>
    <xf numFmtId="0" fontId="6" fillId="0" borderId="8" xfId="0" applyFont="1" applyBorder="1" applyAlignment="1">
      <alignment horizontal="center" vertical="center"/>
    </xf>
    <xf numFmtId="0" fontId="6" fillId="0" borderId="8" xfId="0" applyFont="1" applyBorder="1" applyAlignment="1">
      <alignment vertical="center"/>
    </xf>
    <xf numFmtId="0" fontId="1" fillId="0" borderId="0" xfId="0" applyFont="1" applyAlignment="1">
      <alignment vertical="center" wrapText="1"/>
    </xf>
    <xf numFmtId="164" fontId="0" fillId="5" borderId="0" xfId="0" applyNumberFormat="1" applyFill="1"/>
    <xf numFmtId="0" fontId="6" fillId="0" borderId="0" xfId="0" applyFont="1" applyBorder="1" applyAlignment="1">
      <alignment vertical="center" wrapText="1"/>
    </xf>
    <xf numFmtId="0" fontId="22" fillId="0" borderId="0" xfId="0" applyFont="1"/>
    <xf numFmtId="0" fontId="6" fillId="0" borderId="15" xfId="0" applyFont="1" applyBorder="1" applyAlignment="1">
      <alignment horizontal="center" vertical="center" wrapText="1"/>
    </xf>
    <xf numFmtId="0" fontId="0" fillId="0" borderId="13" xfId="0" applyBorder="1" applyAlignment="1">
      <alignment vertical="center" wrapText="1"/>
    </xf>
    <xf numFmtId="0" fontId="0" fillId="0" borderId="17" xfId="0" applyFill="1" applyBorder="1"/>
    <xf numFmtId="0" fontId="0" fillId="0" borderId="1" xfId="0" applyFill="1" applyBorder="1"/>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horizontal="center"/>
    </xf>
    <xf numFmtId="0" fontId="0" fillId="0" borderId="0" xfId="0"/>
    <xf numFmtId="0" fontId="0" fillId="0" borderId="0" xfId="0" applyAlignment="1">
      <alignment wrapText="1"/>
    </xf>
    <xf numFmtId="0" fontId="0" fillId="0" borderId="1" xfId="0" applyFill="1" applyBorder="1"/>
    <xf numFmtId="0" fontId="0" fillId="0" borderId="1" xfId="0" applyFill="1" applyBorder="1" applyAlignment="1">
      <alignment horizontal="center"/>
    </xf>
    <xf numFmtId="0" fontId="0" fillId="0" borderId="17" xfId="0" applyFill="1" applyBorder="1" applyAlignment="1">
      <alignment horizontal="center"/>
    </xf>
    <xf numFmtId="0" fontId="0" fillId="0" borderId="18" xfId="0" applyFill="1" applyBorder="1"/>
    <xf numFmtId="0" fontId="0" fillId="0" borderId="18" xfId="0" applyFill="1" applyBorder="1" applyAlignment="1">
      <alignment horizontal="center"/>
    </xf>
    <xf numFmtId="0" fontId="0" fillId="0" borderId="19" xfId="0" applyFill="1" applyBorder="1"/>
    <xf numFmtId="0" fontId="0" fillId="0" borderId="19" xfId="0" applyFill="1" applyBorder="1" applyAlignment="1">
      <alignment horizontal="center"/>
    </xf>
    <xf numFmtId="0" fontId="0" fillId="3" borderId="1" xfId="0" applyFill="1" applyBorder="1" applyProtection="1">
      <protection locked="0"/>
    </xf>
    <xf numFmtId="164" fontId="0" fillId="3" borderId="1" xfId="0" applyNumberFormat="1" applyFill="1" applyBorder="1" applyProtection="1">
      <protection locked="0"/>
    </xf>
    <xf numFmtId="0" fontId="5" fillId="0" borderId="10" xfId="0" applyFont="1" applyBorder="1" applyAlignment="1">
      <alignment horizontal="left" vertical="center" wrapText="1"/>
    </xf>
    <xf numFmtId="0" fontId="0" fillId="0" borderId="11" xfId="0" applyBorder="1" applyAlignment="1">
      <alignment horizontal="left" vertical="center" wrapText="1"/>
    </xf>
    <xf numFmtId="0" fontId="18" fillId="0" borderId="1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6" fillId="0" borderId="0" xfId="0" applyFont="1" applyBorder="1" applyAlignment="1">
      <alignment horizontal="center" vertical="center" wrapText="1"/>
    </xf>
    <xf numFmtId="0" fontId="7" fillId="0" borderId="2" xfId="0" applyFont="1" applyBorder="1" applyAlignment="1">
      <alignment horizontal="center" vertical="center" wrapText="1"/>
    </xf>
    <xf numFmtId="0" fontId="24" fillId="0" borderId="0" xfId="0" applyFont="1" applyAlignment="1">
      <alignment horizontal="left" vertical="center" indent="5"/>
    </xf>
    <xf numFmtId="0" fontId="23" fillId="0" borderId="0" xfId="0" applyFont="1" applyAlignment="1">
      <alignment horizontal="left" vertical="center" indent="5"/>
    </xf>
    <xf numFmtId="0" fontId="9" fillId="0" borderId="0" xfId="0" applyFont="1"/>
    <xf numFmtId="0" fontId="26" fillId="0" borderId="0" xfId="0" applyFont="1" applyAlignment="1">
      <alignment horizontal="left" vertical="center" indent="5"/>
    </xf>
    <xf numFmtId="0" fontId="23" fillId="0" borderId="0" xfId="0" applyFont="1" applyAlignment="1">
      <alignment horizontal="left" vertical="top" indent="5"/>
    </xf>
    <xf numFmtId="0" fontId="27" fillId="0" borderId="0" xfId="0" applyFont="1"/>
    <xf numFmtId="0" fontId="2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1</xdr:row>
      <xdr:rowOff>190501</xdr:rowOff>
    </xdr:from>
    <xdr:to>
      <xdr:col>18</xdr:col>
      <xdr:colOff>358154</xdr:colOff>
      <xdr:row>10</xdr:row>
      <xdr:rowOff>152400</xdr:rowOff>
    </xdr:to>
    <xdr:pic>
      <xdr:nvPicPr>
        <xdr:cNvPr id="21" name="Picture 20">
          <a:extLst>
            <a:ext uri="{FF2B5EF4-FFF2-40B4-BE49-F238E27FC236}">
              <a16:creationId xmlns:a16="http://schemas.microsoft.com/office/drawing/2014/main" id="{C51357C9-5F76-4676-B059-9CB856CDC6D0}"/>
            </a:ext>
          </a:extLst>
        </xdr:cNvPr>
        <xdr:cNvPicPr>
          <a:picLocks noChangeAspect="1"/>
        </xdr:cNvPicPr>
      </xdr:nvPicPr>
      <xdr:blipFill>
        <a:blip xmlns:r="http://schemas.openxmlformats.org/officeDocument/2006/relationships" r:embed="rId1"/>
        <a:stretch>
          <a:fillRect/>
        </a:stretch>
      </xdr:blipFill>
      <xdr:spPr>
        <a:xfrm>
          <a:off x="13315950" y="523876"/>
          <a:ext cx="3406154" cy="2600324"/>
        </a:xfrm>
        <a:prstGeom prst="rect">
          <a:avLst/>
        </a:prstGeom>
      </xdr:spPr>
    </xdr:pic>
    <xdr:clientData/>
  </xdr:twoCellAnchor>
  <xdr:twoCellAnchor editAs="oneCell">
    <xdr:from>
      <xdr:col>13</xdr:col>
      <xdr:colOff>1</xdr:colOff>
      <xdr:row>11</xdr:row>
      <xdr:rowOff>28575</xdr:rowOff>
    </xdr:from>
    <xdr:to>
      <xdr:col>18</xdr:col>
      <xdr:colOff>369885</xdr:colOff>
      <xdr:row>24</xdr:row>
      <xdr:rowOff>38100</xdr:rowOff>
    </xdr:to>
    <xdr:pic>
      <xdr:nvPicPr>
        <xdr:cNvPr id="19" name="Picture 18">
          <a:extLst>
            <a:ext uri="{FF2B5EF4-FFF2-40B4-BE49-F238E27FC236}">
              <a16:creationId xmlns:a16="http://schemas.microsoft.com/office/drawing/2014/main" id="{40F4CCEF-39AD-4135-96AB-055BBFA2349D}"/>
            </a:ext>
          </a:extLst>
        </xdr:cNvPr>
        <xdr:cNvPicPr>
          <a:picLocks noChangeAspect="1"/>
        </xdr:cNvPicPr>
      </xdr:nvPicPr>
      <xdr:blipFill>
        <a:blip xmlns:r="http://schemas.openxmlformats.org/officeDocument/2006/relationships" r:embed="rId2"/>
        <a:stretch>
          <a:fillRect/>
        </a:stretch>
      </xdr:blipFill>
      <xdr:spPr>
        <a:xfrm>
          <a:off x="13315951" y="3219450"/>
          <a:ext cx="3417884" cy="2505075"/>
        </a:xfrm>
        <a:prstGeom prst="rect">
          <a:avLst/>
        </a:prstGeom>
      </xdr:spPr>
    </xdr:pic>
    <xdr:clientData/>
  </xdr:twoCellAnchor>
  <xdr:twoCellAnchor>
    <xdr:from>
      <xdr:col>11</xdr:col>
      <xdr:colOff>9525</xdr:colOff>
      <xdr:row>8</xdr:row>
      <xdr:rowOff>133350</xdr:rowOff>
    </xdr:from>
    <xdr:to>
      <xdr:col>13</xdr:col>
      <xdr:colOff>133350</xdr:colOff>
      <xdr:row>20</xdr:row>
      <xdr:rowOff>19050</xdr:rowOff>
    </xdr:to>
    <xdr:grpSp>
      <xdr:nvGrpSpPr>
        <xdr:cNvPr id="17" name="Group 16">
          <a:extLst>
            <a:ext uri="{FF2B5EF4-FFF2-40B4-BE49-F238E27FC236}">
              <a16:creationId xmlns:a16="http://schemas.microsoft.com/office/drawing/2014/main" id="{6BFA4225-CD42-4402-9297-541F09FD8B22}"/>
            </a:ext>
          </a:extLst>
        </xdr:cNvPr>
        <xdr:cNvGrpSpPr/>
      </xdr:nvGrpSpPr>
      <xdr:grpSpPr>
        <a:xfrm>
          <a:off x="13439775" y="1885950"/>
          <a:ext cx="628650" cy="3057525"/>
          <a:chOff x="12287250" y="1695450"/>
          <a:chExt cx="933450" cy="2933701"/>
        </a:xfrm>
      </xdr:grpSpPr>
      <xdr:cxnSp macro="">
        <xdr:nvCxnSpPr>
          <xdr:cNvPr id="9" name="Straight Connector 8">
            <a:extLst>
              <a:ext uri="{FF2B5EF4-FFF2-40B4-BE49-F238E27FC236}">
                <a16:creationId xmlns:a16="http://schemas.microsoft.com/office/drawing/2014/main" id="{1E9D4906-9281-4F6A-88C4-AB33A8D2828E}"/>
              </a:ext>
            </a:extLst>
          </xdr:cNvPr>
          <xdr:cNvCxnSpPr/>
        </xdr:nvCxnSpPr>
        <xdr:spPr>
          <a:xfrm flipV="1">
            <a:off x="12715875" y="2066925"/>
            <a:ext cx="29227" cy="2562226"/>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Arrow Connector 9">
            <a:extLst>
              <a:ext uri="{FF2B5EF4-FFF2-40B4-BE49-F238E27FC236}">
                <a16:creationId xmlns:a16="http://schemas.microsoft.com/office/drawing/2014/main" id="{97D40010-C410-4CED-A337-322AE54079D3}"/>
              </a:ext>
            </a:extLst>
          </xdr:cNvPr>
          <xdr:cNvCxnSpPr/>
        </xdr:nvCxnSpPr>
        <xdr:spPr>
          <a:xfrm>
            <a:off x="12715875" y="4610100"/>
            <a:ext cx="504825"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Right Brace 10">
            <a:extLst>
              <a:ext uri="{FF2B5EF4-FFF2-40B4-BE49-F238E27FC236}">
                <a16:creationId xmlns:a16="http://schemas.microsoft.com/office/drawing/2014/main" id="{384309D4-491E-48C0-819C-D0671B64295D}"/>
              </a:ext>
            </a:extLst>
          </xdr:cNvPr>
          <xdr:cNvSpPr/>
        </xdr:nvSpPr>
        <xdr:spPr>
          <a:xfrm>
            <a:off x="12287250" y="1695450"/>
            <a:ext cx="342900" cy="790575"/>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8</xdr:col>
      <xdr:colOff>104775</xdr:colOff>
      <xdr:row>5</xdr:row>
      <xdr:rowOff>0</xdr:rowOff>
    </xdr:from>
    <xdr:to>
      <xdr:col>14</xdr:col>
      <xdr:colOff>285750</xdr:colOff>
      <xdr:row>8</xdr:row>
      <xdr:rowOff>38101</xdr:rowOff>
    </xdr:to>
    <xdr:grpSp>
      <xdr:nvGrpSpPr>
        <xdr:cNvPr id="18" name="Group 17">
          <a:extLst>
            <a:ext uri="{FF2B5EF4-FFF2-40B4-BE49-F238E27FC236}">
              <a16:creationId xmlns:a16="http://schemas.microsoft.com/office/drawing/2014/main" id="{591F3327-CDBF-41C7-BAD7-1B7526D56C9E}"/>
            </a:ext>
          </a:extLst>
        </xdr:cNvPr>
        <xdr:cNvGrpSpPr/>
      </xdr:nvGrpSpPr>
      <xdr:grpSpPr>
        <a:xfrm>
          <a:off x="10191750" y="1181100"/>
          <a:ext cx="4638675" cy="609601"/>
          <a:chOff x="10053640" y="1181100"/>
          <a:chExt cx="3929060" cy="419101"/>
        </a:xfrm>
      </xdr:grpSpPr>
      <xdr:cxnSp macro="">
        <xdr:nvCxnSpPr>
          <xdr:cNvPr id="5" name="Straight Arrow Connector 4">
            <a:extLst>
              <a:ext uri="{FF2B5EF4-FFF2-40B4-BE49-F238E27FC236}">
                <a16:creationId xmlns:a16="http://schemas.microsoft.com/office/drawing/2014/main" id="{3247AB25-E6FC-4F14-82B0-DC9A6778929E}"/>
              </a:ext>
            </a:extLst>
          </xdr:cNvPr>
          <xdr:cNvCxnSpPr/>
        </xdr:nvCxnSpPr>
        <xdr:spPr>
          <a:xfrm>
            <a:off x="12877415" y="1580555"/>
            <a:ext cx="1105285" cy="59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39661F18-51BB-4F60-AFD9-7CB997ED32BC}"/>
              </a:ext>
            </a:extLst>
          </xdr:cNvPr>
          <xdr:cNvCxnSpPr/>
        </xdr:nvCxnSpPr>
        <xdr:spPr>
          <a:xfrm>
            <a:off x="10477500" y="1181100"/>
            <a:ext cx="2392345" cy="654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2A25703F-7A74-4D4E-933F-50E22704E19A}"/>
              </a:ext>
            </a:extLst>
          </xdr:cNvPr>
          <xdr:cNvCxnSpPr/>
        </xdr:nvCxnSpPr>
        <xdr:spPr>
          <a:xfrm flipV="1">
            <a:off x="12867284" y="1181100"/>
            <a:ext cx="0" cy="41910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Right Brace 11">
            <a:extLst>
              <a:ext uri="{FF2B5EF4-FFF2-40B4-BE49-F238E27FC236}">
                <a16:creationId xmlns:a16="http://schemas.microsoft.com/office/drawing/2014/main" id="{5FC8A043-AA80-44B2-95BB-AFA6D75565CE}"/>
              </a:ext>
            </a:extLst>
          </xdr:cNvPr>
          <xdr:cNvSpPr/>
        </xdr:nvSpPr>
        <xdr:spPr>
          <a:xfrm rot="16200000">
            <a:off x="10363201" y="995361"/>
            <a:ext cx="242891" cy="862013"/>
          </a:xfrm>
          <a:prstGeom prst="rightBrace">
            <a:avLst>
              <a:gd name="adj1" fmla="val 8333"/>
              <a:gd name="adj2" fmla="val 50878"/>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11</xdr:row>
      <xdr:rowOff>19050</xdr:rowOff>
    </xdr:from>
    <xdr:to>
      <xdr:col>18</xdr:col>
      <xdr:colOff>369884</xdr:colOff>
      <xdr:row>24</xdr:row>
      <xdr:rowOff>28575</xdr:rowOff>
    </xdr:to>
    <xdr:pic>
      <xdr:nvPicPr>
        <xdr:cNvPr id="55" name="Picture 54">
          <a:extLst>
            <a:ext uri="{FF2B5EF4-FFF2-40B4-BE49-F238E27FC236}">
              <a16:creationId xmlns:a16="http://schemas.microsoft.com/office/drawing/2014/main" id="{9850179F-9BDD-4807-B12B-CD0BDA513D4E}"/>
            </a:ext>
          </a:extLst>
        </xdr:cNvPr>
        <xdr:cNvPicPr>
          <a:picLocks noChangeAspect="1"/>
        </xdr:cNvPicPr>
      </xdr:nvPicPr>
      <xdr:blipFill>
        <a:blip xmlns:r="http://schemas.openxmlformats.org/officeDocument/2006/relationships" r:embed="rId1"/>
        <a:stretch>
          <a:fillRect/>
        </a:stretch>
      </xdr:blipFill>
      <xdr:spPr>
        <a:xfrm>
          <a:off x="13277850" y="3209925"/>
          <a:ext cx="3417884" cy="2505075"/>
        </a:xfrm>
        <a:prstGeom prst="rect">
          <a:avLst/>
        </a:prstGeom>
      </xdr:spPr>
    </xdr:pic>
    <xdr:clientData/>
  </xdr:twoCellAnchor>
  <xdr:twoCellAnchor editAs="oneCell">
    <xdr:from>
      <xdr:col>13</xdr:col>
      <xdr:colOff>0</xdr:colOff>
      <xdr:row>1</xdr:row>
      <xdr:rowOff>180975</xdr:rowOff>
    </xdr:from>
    <xdr:to>
      <xdr:col>18</xdr:col>
      <xdr:colOff>358154</xdr:colOff>
      <xdr:row>10</xdr:row>
      <xdr:rowOff>142874</xdr:rowOff>
    </xdr:to>
    <xdr:pic>
      <xdr:nvPicPr>
        <xdr:cNvPr id="54" name="Picture 53">
          <a:extLst>
            <a:ext uri="{FF2B5EF4-FFF2-40B4-BE49-F238E27FC236}">
              <a16:creationId xmlns:a16="http://schemas.microsoft.com/office/drawing/2014/main" id="{E71CBEF1-88A4-426A-A85E-AEFEF32F479E}"/>
            </a:ext>
          </a:extLst>
        </xdr:cNvPr>
        <xdr:cNvPicPr>
          <a:picLocks noChangeAspect="1"/>
        </xdr:cNvPicPr>
      </xdr:nvPicPr>
      <xdr:blipFill>
        <a:blip xmlns:r="http://schemas.openxmlformats.org/officeDocument/2006/relationships" r:embed="rId2"/>
        <a:stretch>
          <a:fillRect/>
        </a:stretch>
      </xdr:blipFill>
      <xdr:spPr>
        <a:xfrm>
          <a:off x="13277850" y="514350"/>
          <a:ext cx="3406154" cy="2600324"/>
        </a:xfrm>
        <a:prstGeom prst="rect">
          <a:avLst/>
        </a:prstGeom>
      </xdr:spPr>
    </xdr:pic>
    <xdr:clientData/>
  </xdr:twoCellAnchor>
  <xdr:twoCellAnchor>
    <xdr:from>
      <xdr:col>11</xdr:col>
      <xdr:colOff>19050</xdr:colOff>
      <xdr:row>8</xdr:row>
      <xdr:rowOff>123825</xdr:rowOff>
    </xdr:from>
    <xdr:to>
      <xdr:col>13</xdr:col>
      <xdr:colOff>133350</xdr:colOff>
      <xdr:row>20</xdr:row>
      <xdr:rowOff>9525</xdr:rowOff>
    </xdr:to>
    <xdr:grpSp>
      <xdr:nvGrpSpPr>
        <xdr:cNvPr id="52" name="Group 51">
          <a:extLst>
            <a:ext uri="{FF2B5EF4-FFF2-40B4-BE49-F238E27FC236}">
              <a16:creationId xmlns:a16="http://schemas.microsoft.com/office/drawing/2014/main" id="{C0772FE0-9B7A-4823-9791-26BF6EEBEE6D}"/>
            </a:ext>
          </a:extLst>
        </xdr:cNvPr>
        <xdr:cNvGrpSpPr/>
      </xdr:nvGrpSpPr>
      <xdr:grpSpPr>
        <a:xfrm>
          <a:off x="13487400" y="1876425"/>
          <a:ext cx="695325" cy="3057525"/>
          <a:chOff x="12487275" y="1685925"/>
          <a:chExt cx="923925" cy="2943226"/>
        </a:xfrm>
      </xdr:grpSpPr>
      <xdr:cxnSp macro="">
        <xdr:nvCxnSpPr>
          <xdr:cNvPr id="38" name="Straight Connector 37">
            <a:extLst>
              <a:ext uri="{FF2B5EF4-FFF2-40B4-BE49-F238E27FC236}">
                <a16:creationId xmlns:a16="http://schemas.microsoft.com/office/drawing/2014/main" id="{E2E9BE72-72F8-4167-8DE1-8C2D17980FD9}"/>
              </a:ext>
            </a:extLst>
          </xdr:cNvPr>
          <xdr:cNvCxnSpPr/>
        </xdr:nvCxnSpPr>
        <xdr:spPr>
          <a:xfrm flipV="1">
            <a:off x="12906375" y="2085975"/>
            <a:ext cx="0" cy="2543176"/>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Arrow Connector 39">
            <a:extLst>
              <a:ext uri="{FF2B5EF4-FFF2-40B4-BE49-F238E27FC236}">
                <a16:creationId xmlns:a16="http://schemas.microsoft.com/office/drawing/2014/main" id="{99768B1D-B6E5-4436-B930-FDF66AB5A36E}"/>
              </a:ext>
            </a:extLst>
          </xdr:cNvPr>
          <xdr:cNvCxnSpPr/>
        </xdr:nvCxnSpPr>
        <xdr:spPr>
          <a:xfrm>
            <a:off x="12906375" y="4610100"/>
            <a:ext cx="504825"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4" name="Right Brace 43">
            <a:extLst>
              <a:ext uri="{FF2B5EF4-FFF2-40B4-BE49-F238E27FC236}">
                <a16:creationId xmlns:a16="http://schemas.microsoft.com/office/drawing/2014/main" id="{632D8FF7-5894-4F33-AD35-334358F9FB7F}"/>
              </a:ext>
            </a:extLst>
          </xdr:cNvPr>
          <xdr:cNvSpPr/>
        </xdr:nvSpPr>
        <xdr:spPr>
          <a:xfrm>
            <a:off x="12487275" y="1685925"/>
            <a:ext cx="342900" cy="790575"/>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8</xdr:col>
      <xdr:colOff>133350</xdr:colOff>
      <xdr:row>4</xdr:row>
      <xdr:rowOff>161924</xdr:rowOff>
    </xdr:from>
    <xdr:to>
      <xdr:col>14</xdr:col>
      <xdr:colOff>361950</xdr:colOff>
      <xdr:row>8</xdr:row>
      <xdr:rowOff>19049</xdr:rowOff>
    </xdr:to>
    <xdr:grpSp>
      <xdr:nvGrpSpPr>
        <xdr:cNvPr id="53" name="Group 52">
          <a:extLst>
            <a:ext uri="{FF2B5EF4-FFF2-40B4-BE49-F238E27FC236}">
              <a16:creationId xmlns:a16="http://schemas.microsoft.com/office/drawing/2014/main" id="{A175EF7E-0D66-4BAE-96F2-FC4C275E641B}"/>
            </a:ext>
          </a:extLst>
        </xdr:cNvPr>
        <xdr:cNvGrpSpPr/>
      </xdr:nvGrpSpPr>
      <xdr:grpSpPr>
        <a:xfrm>
          <a:off x="10220325" y="1152524"/>
          <a:ext cx="4800600" cy="619125"/>
          <a:chOff x="10244140" y="1167795"/>
          <a:chExt cx="3929060" cy="432406"/>
        </a:xfrm>
      </xdr:grpSpPr>
      <xdr:cxnSp macro="">
        <xdr:nvCxnSpPr>
          <xdr:cNvPr id="25" name="Straight Arrow Connector 24">
            <a:extLst>
              <a:ext uri="{FF2B5EF4-FFF2-40B4-BE49-F238E27FC236}">
                <a16:creationId xmlns:a16="http://schemas.microsoft.com/office/drawing/2014/main" id="{00FC0A21-E0A7-48E3-B837-DFE30E5593D0}"/>
              </a:ext>
            </a:extLst>
          </xdr:cNvPr>
          <xdr:cNvCxnSpPr/>
        </xdr:nvCxnSpPr>
        <xdr:spPr>
          <a:xfrm>
            <a:off x="13073999" y="1580244"/>
            <a:ext cx="1099201" cy="90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221A325D-9486-4843-A36D-2D5B16B5B24F}"/>
              </a:ext>
            </a:extLst>
          </xdr:cNvPr>
          <xdr:cNvCxnSpPr/>
        </xdr:nvCxnSpPr>
        <xdr:spPr>
          <a:xfrm>
            <a:off x="10691387" y="1167795"/>
            <a:ext cx="2374816" cy="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a:extLst>
              <a:ext uri="{FF2B5EF4-FFF2-40B4-BE49-F238E27FC236}">
                <a16:creationId xmlns:a16="http://schemas.microsoft.com/office/drawing/2014/main" id="{E8118F42-786A-4C5A-A5CE-770343964339}"/>
              </a:ext>
            </a:extLst>
          </xdr:cNvPr>
          <xdr:cNvCxnSpPr/>
        </xdr:nvCxnSpPr>
        <xdr:spPr>
          <a:xfrm flipV="1">
            <a:off x="13070086" y="1181100"/>
            <a:ext cx="0" cy="41910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46" name="Right Brace 45">
            <a:extLst>
              <a:ext uri="{FF2B5EF4-FFF2-40B4-BE49-F238E27FC236}">
                <a16:creationId xmlns:a16="http://schemas.microsoft.com/office/drawing/2014/main" id="{63E609D6-DA0C-4D31-B77C-FF21AAC01EA9}"/>
              </a:ext>
            </a:extLst>
          </xdr:cNvPr>
          <xdr:cNvSpPr/>
        </xdr:nvSpPr>
        <xdr:spPr>
          <a:xfrm rot="16200000">
            <a:off x="10553701" y="995361"/>
            <a:ext cx="242891" cy="862013"/>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0451E-D90C-481C-8D2B-B10A0C8DF8B7}">
  <dimension ref="B4:C19"/>
  <sheetViews>
    <sheetView tabSelected="1" workbookViewId="0">
      <selection activeCell="C16" sqref="C16"/>
    </sheetView>
  </sheetViews>
  <sheetFormatPr defaultRowHeight="15" x14ac:dyDescent="0.25"/>
  <sheetData>
    <row r="4" spans="2:3" x14ac:dyDescent="0.25">
      <c r="B4" s="113"/>
      <c r="C4" s="114" t="s">
        <v>212</v>
      </c>
    </row>
    <row r="5" spans="2:3" x14ac:dyDescent="0.25">
      <c r="C5" s="114" t="s">
        <v>213</v>
      </c>
    </row>
    <row r="6" spans="2:3" x14ac:dyDescent="0.25">
      <c r="B6" s="110"/>
      <c r="C6" s="114" t="s">
        <v>210</v>
      </c>
    </row>
    <row r="7" spans="2:3" x14ac:dyDescent="0.25">
      <c r="B7" s="111"/>
      <c r="C7" s="114"/>
    </row>
    <row r="8" spans="2:3" x14ac:dyDescent="0.25">
      <c r="B8" s="110"/>
      <c r="C8" s="114" t="s">
        <v>211</v>
      </c>
    </row>
    <row r="9" spans="2:3" s="91" customFormat="1" x14ac:dyDescent="0.25">
      <c r="B9" s="110"/>
      <c r="C9" s="114"/>
    </row>
    <row r="10" spans="2:3" x14ac:dyDescent="0.25">
      <c r="B10" s="111"/>
      <c r="C10" s="114" t="s">
        <v>215</v>
      </c>
    </row>
    <row r="11" spans="2:3" x14ac:dyDescent="0.25">
      <c r="B11" s="110"/>
      <c r="C11" s="114" t="s">
        <v>214</v>
      </c>
    </row>
    <row r="12" spans="2:3" x14ac:dyDescent="0.25">
      <c r="B12" s="111"/>
    </row>
    <row r="13" spans="2:3" x14ac:dyDescent="0.25">
      <c r="B13" s="112"/>
      <c r="C13" s="114" t="s">
        <v>216</v>
      </c>
    </row>
    <row r="15" spans="2:3" x14ac:dyDescent="0.25">
      <c r="B15" s="109"/>
    </row>
    <row r="19" spans="2:2" x14ac:dyDescent="0.25">
      <c r="B19" s="109"/>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81DA-7D7B-460F-BC71-A4DD13CD633A}">
  <dimension ref="A1:N53"/>
  <sheetViews>
    <sheetView workbookViewId="0">
      <pane ySplit="9" topLeftCell="A10" activePane="bottomLeft" state="frozen"/>
      <selection pane="bottomLeft" activeCell="A10" sqref="A10"/>
    </sheetView>
  </sheetViews>
  <sheetFormatPr defaultRowHeight="15" x14ac:dyDescent="0.25"/>
  <cols>
    <col min="1" max="1" width="27.7109375" style="91" customWidth="1"/>
    <col min="2" max="2" width="19.7109375" style="91" customWidth="1"/>
    <col min="3" max="3" width="18.42578125" style="91" customWidth="1"/>
    <col min="4" max="4" width="10.85546875" style="29" customWidth="1"/>
    <col min="5" max="5" width="10.140625" style="29" customWidth="1"/>
    <col min="6" max="6" width="34.85546875" style="91" customWidth="1"/>
    <col min="7" max="7" width="19.28515625" style="32" customWidth="1"/>
    <col min="8" max="8" width="10.28515625" style="32" customWidth="1"/>
    <col min="9" max="9" width="19" style="32" customWidth="1"/>
    <col min="10" max="10" width="14.42578125" style="32" customWidth="1"/>
    <col min="11" max="11" width="16.7109375" style="24" customWidth="1"/>
    <col min="12" max="12" width="4" style="91" customWidth="1"/>
    <col min="13" max="13" width="3.5703125" style="91" customWidth="1"/>
    <col min="14" max="16384" width="9.140625" style="91"/>
  </cols>
  <sheetData>
    <row r="1" spans="1:12" ht="26.25" x14ac:dyDescent="0.4">
      <c r="A1" s="36" t="s">
        <v>146</v>
      </c>
      <c r="B1" s="36"/>
      <c r="C1" s="36"/>
      <c r="D1" s="37"/>
      <c r="E1" s="37"/>
      <c r="F1" s="38"/>
      <c r="G1" s="38"/>
      <c r="H1" s="38"/>
      <c r="I1" s="38"/>
      <c r="J1" s="38"/>
      <c r="K1" s="39" t="s">
        <v>155</v>
      </c>
      <c r="L1" s="115" t="s">
        <v>217</v>
      </c>
    </row>
    <row r="2" spans="1:12" ht="21" x14ac:dyDescent="0.35">
      <c r="A2" s="3"/>
      <c r="B2" s="3"/>
      <c r="C2" s="3"/>
    </row>
    <row r="3" spans="1:12" ht="15.75" x14ac:dyDescent="0.25">
      <c r="A3" s="5" t="s">
        <v>4</v>
      </c>
      <c r="B3" s="5"/>
      <c r="C3" s="5"/>
    </row>
    <row r="4" spans="1:12" x14ac:dyDescent="0.25">
      <c r="A4" s="2" t="s">
        <v>153</v>
      </c>
      <c r="B4" s="2"/>
      <c r="C4" s="2"/>
    </row>
    <row r="5" spans="1:12" x14ac:dyDescent="0.25">
      <c r="A5" s="4" t="s">
        <v>104</v>
      </c>
      <c r="B5" s="52" t="s">
        <v>151</v>
      </c>
      <c r="C5" s="52"/>
      <c r="D5" s="71"/>
      <c r="E5" s="28" t="s">
        <v>105</v>
      </c>
      <c r="F5" s="28"/>
      <c r="G5" s="53"/>
      <c r="H5" s="33"/>
    </row>
    <row r="6" spans="1:12" x14ac:dyDescent="0.25">
      <c r="A6" s="2" t="s">
        <v>149</v>
      </c>
      <c r="B6" s="2"/>
      <c r="C6" s="2"/>
    </row>
    <row r="7" spans="1:12" x14ac:dyDescent="0.25">
      <c r="A7" s="2" t="s">
        <v>150</v>
      </c>
      <c r="B7" s="2"/>
      <c r="C7" s="2"/>
    </row>
    <row r="9" spans="1:12" s="92" customFormat="1" ht="78.75" x14ac:dyDescent="0.25">
      <c r="A9" s="6" t="s">
        <v>3</v>
      </c>
      <c r="B9" s="6" t="s">
        <v>69</v>
      </c>
      <c r="C9" s="6" t="s">
        <v>70</v>
      </c>
      <c r="D9" s="30" t="s">
        <v>0</v>
      </c>
      <c r="E9" s="30" t="s">
        <v>1</v>
      </c>
      <c r="F9" s="6" t="s">
        <v>7</v>
      </c>
      <c r="G9" s="6" t="s">
        <v>82</v>
      </c>
      <c r="H9" s="6" t="s">
        <v>83</v>
      </c>
      <c r="I9" s="6" t="s">
        <v>85</v>
      </c>
      <c r="J9" s="6" t="s">
        <v>88</v>
      </c>
      <c r="K9" s="25" t="s">
        <v>86</v>
      </c>
    </row>
    <row r="10" spans="1:12" ht="17.25" customHeight="1" x14ac:dyDescent="0.25">
      <c r="A10" s="100" t="s">
        <v>73</v>
      </c>
      <c r="B10" s="100" t="s">
        <v>72</v>
      </c>
      <c r="C10" s="100" t="s">
        <v>76</v>
      </c>
      <c r="D10" s="101">
        <v>2000</v>
      </c>
      <c r="E10" s="101">
        <v>10</v>
      </c>
      <c r="F10" s="100" t="s">
        <v>10</v>
      </c>
      <c r="G10" s="51" t="str">
        <f>VLOOKUP($F10,'2017 Std 170 - Table 7-1'!$G$8:$K$103,2,FALSE)</f>
        <v>NR</v>
      </c>
      <c r="H10" s="51">
        <f>VLOOKUP($F10,'2017 Std 170 - Table 7-1'!$G$8:$K$103,3,FALSE)</f>
        <v>2</v>
      </c>
      <c r="I10" s="51">
        <f>VLOOKUP($F10,'2017 Std 170 - Table 7-1'!$G$8:$K$103,4,FALSE)</f>
        <v>6</v>
      </c>
      <c r="J10" s="51" t="str">
        <f>VLOOKUP($F10,'2017 Std 170 - Table 7-1'!$G$8:$K$103,5,FALSE)</f>
        <v>NR</v>
      </c>
      <c r="K10" s="26">
        <f>D10*E10*H10/60/D10</f>
        <v>0.33333333333333331</v>
      </c>
    </row>
    <row r="11" spans="1:12" ht="17.25" customHeight="1" x14ac:dyDescent="0.25">
      <c r="A11" s="100" t="s">
        <v>74</v>
      </c>
      <c r="B11" s="100" t="s">
        <v>75</v>
      </c>
      <c r="C11" s="100" t="s">
        <v>77</v>
      </c>
      <c r="D11" s="101">
        <v>50</v>
      </c>
      <c r="E11" s="101">
        <v>9</v>
      </c>
      <c r="F11" s="100" t="s">
        <v>21</v>
      </c>
      <c r="G11" s="51" t="str">
        <f>VLOOKUP($F11,'2017 Std 170 - Table 7-1'!$G$8:$K$103,2,FALSE)</f>
        <v>Negative</v>
      </c>
      <c r="H11" s="51" t="str">
        <f>VLOOKUP($F11,'2017 Std 170 - Table 7-1'!$G$8:$K$103,3,FALSE)</f>
        <v>NR</v>
      </c>
      <c r="I11" s="51">
        <f>VLOOKUP($F11,'2017 Std 170 - Table 7-1'!$G$8:$K$103,4,FALSE)</f>
        <v>10</v>
      </c>
      <c r="J11" s="51" t="str">
        <f>VLOOKUP($F11,'2017 Std 170 - Table 7-1'!$G$8:$K$103,5,FALSE)</f>
        <v>Yes</v>
      </c>
      <c r="K11" s="26" t="e">
        <f t="shared" ref="K11:K50" si="0">D11*E11*H11/60/D11</f>
        <v>#VALUE!</v>
      </c>
    </row>
    <row r="12" spans="1:12" ht="16.5" customHeight="1" x14ac:dyDescent="0.25">
      <c r="A12" s="100" t="s">
        <v>79</v>
      </c>
      <c r="B12" s="100" t="s">
        <v>75</v>
      </c>
      <c r="C12" s="100" t="s">
        <v>78</v>
      </c>
      <c r="D12" s="101">
        <v>150</v>
      </c>
      <c r="E12" s="101">
        <v>9</v>
      </c>
      <c r="F12" s="100" t="s">
        <v>115</v>
      </c>
      <c r="G12" s="51" t="str">
        <f>VLOOKUP($F12,'2017 Std 170 - Table 7-1'!$G$8:$K$103,2,FALSE)</f>
        <v>NR</v>
      </c>
      <c r="H12" s="51">
        <f>VLOOKUP($F12,'2017 Std 170 - Table 7-1'!$G$8:$K$103,3,FALSE)</f>
        <v>2</v>
      </c>
      <c r="I12" s="51">
        <f>VLOOKUP($F12,'2017 Std 170 - Table 7-1'!$G$8:$K$103,4,FALSE)</f>
        <v>4</v>
      </c>
      <c r="J12" s="51" t="str">
        <f>VLOOKUP($F12,'2017 Std 170 - Table 7-1'!$G$8:$K$103,5,FALSE)</f>
        <v>NR (y)</v>
      </c>
      <c r="K12" s="26">
        <f t="shared" si="0"/>
        <v>0.3</v>
      </c>
    </row>
    <row r="13" spans="1:12" x14ac:dyDescent="0.25">
      <c r="A13" s="100" t="s">
        <v>80</v>
      </c>
      <c r="B13" s="100" t="s">
        <v>75</v>
      </c>
      <c r="C13" s="100" t="s">
        <v>81</v>
      </c>
      <c r="D13" s="101">
        <v>180</v>
      </c>
      <c r="E13" s="101">
        <v>10</v>
      </c>
      <c r="F13" s="100" t="s">
        <v>38</v>
      </c>
      <c r="G13" s="51" t="str">
        <f>VLOOKUP($F13,'2017 Std 170 - Table 7-1'!$G$8:$K$103,2,FALSE)</f>
        <v>NR</v>
      </c>
      <c r="H13" s="51">
        <f>VLOOKUP($F13,'2017 Std 170 - Table 7-1'!$G$8:$K$103,3,FALSE)</f>
        <v>2</v>
      </c>
      <c r="I13" s="51">
        <f>VLOOKUP($F13,'2017 Std 170 - Table 7-1'!$G$8:$K$103,4,FALSE)</f>
        <v>6</v>
      </c>
      <c r="J13" s="51" t="str">
        <f>VLOOKUP($F13,'2017 Std 170 - Table 7-1'!$G$8:$K$103,5,FALSE)</f>
        <v>NR</v>
      </c>
      <c r="K13" s="26">
        <f t="shared" si="0"/>
        <v>0.33333333333333331</v>
      </c>
    </row>
    <row r="14" spans="1:12" x14ac:dyDescent="0.25">
      <c r="A14" s="100" t="s">
        <v>148</v>
      </c>
      <c r="B14" s="100" t="s">
        <v>75</v>
      </c>
      <c r="C14" s="100" t="s">
        <v>81</v>
      </c>
      <c r="D14" s="101">
        <v>500</v>
      </c>
      <c r="E14" s="101">
        <v>10</v>
      </c>
      <c r="F14" s="100" t="s">
        <v>147</v>
      </c>
      <c r="G14" s="51" t="str">
        <f>VLOOKUP($F14,'2017 Std 170 - Table 7-1'!$G$8:$K$103,2,FALSE)</f>
        <v>NR</v>
      </c>
      <c r="H14" s="51">
        <f>VLOOKUP($F14,'2017 Std 170 - Table 7-1'!$G$8:$K$103,3,FALSE)</f>
        <v>2</v>
      </c>
      <c r="I14" s="51">
        <f>VLOOKUP($F14,'2017 Std 170 - Table 7-1'!$G$8:$K$103,4,FALSE)</f>
        <v>6</v>
      </c>
      <c r="J14" s="51" t="str">
        <f>VLOOKUP($F14,'2017 Std 170 - Table 7-1'!$G$8:$K$103,5,FALSE)</f>
        <v>NR</v>
      </c>
      <c r="K14" s="26">
        <f t="shared" si="0"/>
        <v>0.33333333333333331</v>
      </c>
    </row>
    <row r="15" spans="1:12" x14ac:dyDescent="0.25">
      <c r="A15" s="100"/>
      <c r="B15" s="100"/>
      <c r="C15" s="100"/>
      <c r="D15" s="101">
        <v>1000</v>
      </c>
      <c r="E15" s="101">
        <v>10</v>
      </c>
      <c r="F15" s="100" t="s">
        <v>100</v>
      </c>
      <c r="G15" s="51" t="str">
        <f>VLOOKUP($F15,'2017 Std 170 - Table 7-1'!$G$8:$K$103,2,FALSE)</f>
        <v>Positive</v>
      </c>
      <c r="H15" s="51">
        <f>VLOOKUP($F15,'2017 Std 170 - Table 7-1'!$G$8:$K$103,3,FALSE)</f>
        <v>4</v>
      </c>
      <c r="I15" s="51">
        <f>VLOOKUP($F15,'2017 Std 170 - Table 7-1'!$G$8:$K$103,4,FALSE)</f>
        <v>20</v>
      </c>
      <c r="J15" s="51" t="str">
        <f>VLOOKUP($F15,'2017 Std 170 - Table 7-1'!$G$8:$K$103,5,FALSE)</f>
        <v>NR</v>
      </c>
      <c r="K15" s="26">
        <f t="shared" si="0"/>
        <v>0.66666666666666663</v>
      </c>
    </row>
    <row r="16" spans="1:12" x14ac:dyDescent="0.25">
      <c r="A16" s="100"/>
      <c r="B16" s="100"/>
      <c r="C16" s="100"/>
      <c r="D16" s="101"/>
      <c r="E16" s="101"/>
      <c r="F16" s="100"/>
      <c r="G16" s="51" t="e">
        <f>VLOOKUP($F16,'2017 Std 170 - Table 7-1'!$G$8:$K$103,2,FALSE)</f>
        <v>#N/A</v>
      </c>
      <c r="H16" s="51" t="e">
        <f>VLOOKUP($F16,'2017 Std 170 - Table 7-1'!$G$8:$K$103,3,FALSE)</f>
        <v>#N/A</v>
      </c>
      <c r="I16" s="51" t="e">
        <f>VLOOKUP($F16,'2017 Std 170 - Table 7-1'!$G$8:$K$103,4,FALSE)</f>
        <v>#N/A</v>
      </c>
      <c r="J16" s="51" t="e">
        <f>VLOOKUP($F16,'2017 Std 170 - Table 7-1'!$G$8:$K$103,5,FALSE)</f>
        <v>#N/A</v>
      </c>
      <c r="K16" s="26" t="e">
        <f t="shared" si="0"/>
        <v>#N/A</v>
      </c>
    </row>
    <row r="17" spans="1:14" x14ac:dyDescent="0.25">
      <c r="A17" s="100"/>
      <c r="B17" s="100"/>
      <c r="C17" s="100"/>
      <c r="D17" s="101"/>
      <c r="E17" s="101"/>
      <c r="F17" s="100"/>
      <c r="G17" s="51" t="e">
        <f>VLOOKUP($F17,'2017 Std 170 - Table 7-1'!$G$8:$K$103,2,FALSE)</f>
        <v>#N/A</v>
      </c>
      <c r="H17" s="51" t="e">
        <f>VLOOKUP($F17,'2017 Std 170 - Table 7-1'!$G$8:$K$103,3,FALSE)</f>
        <v>#N/A</v>
      </c>
      <c r="I17" s="51" t="e">
        <f>VLOOKUP($F17,'2017 Std 170 - Table 7-1'!$G$8:$K$103,4,FALSE)</f>
        <v>#N/A</v>
      </c>
      <c r="J17" s="51" t="e">
        <f>VLOOKUP($F17,'2017 Std 170 - Table 7-1'!$G$8:$K$103,5,FALSE)</f>
        <v>#N/A</v>
      </c>
      <c r="K17" s="26" t="e">
        <f t="shared" si="0"/>
        <v>#N/A</v>
      </c>
    </row>
    <row r="18" spans="1:14" x14ac:dyDescent="0.25">
      <c r="A18" s="100"/>
      <c r="B18" s="100"/>
      <c r="C18" s="100"/>
      <c r="D18" s="101"/>
      <c r="E18" s="101"/>
      <c r="F18" s="100"/>
      <c r="G18" s="51" t="e">
        <f>VLOOKUP($F18,'2017 Std 170 - Table 7-1'!$G$8:$K$103,2,FALSE)</f>
        <v>#N/A</v>
      </c>
      <c r="H18" s="51" t="e">
        <f>VLOOKUP($F18,'2017 Std 170 - Table 7-1'!$G$8:$K$103,3,FALSE)</f>
        <v>#N/A</v>
      </c>
      <c r="I18" s="51" t="e">
        <f>VLOOKUP($F18,'2017 Std 170 - Table 7-1'!$G$8:$K$103,4,FALSE)</f>
        <v>#N/A</v>
      </c>
      <c r="J18" s="51" t="e">
        <f>VLOOKUP($F18,'2017 Std 170 - Table 7-1'!$G$8:$K$103,5,FALSE)</f>
        <v>#N/A</v>
      </c>
      <c r="K18" s="26" t="e">
        <f t="shared" si="0"/>
        <v>#N/A</v>
      </c>
    </row>
    <row r="19" spans="1:14" x14ac:dyDescent="0.25">
      <c r="A19" s="100"/>
      <c r="B19" s="100"/>
      <c r="C19" s="100"/>
      <c r="D19" s="101"/>
      <c r="E19" s="101"/>
      <c r="F19" s="100"/>
      <c r="G19" s="51" t="e">
        <f>VLOOKUP($F19,'2017 Std 170 - Table 7-1'!$G$8:$K$103,2,FALSE)</f>
        <v>#N/A</v>
      </c>
      <c r="H19" s="51" t="e">
        <f>VLOOKUP($F19,'2017 Std 170 - Table 7-1'!$G$8:$K$103,3,FALSE)</f>
        <v>#N/A</v>
      </c>
      <c r="I19" s="51" t="e">
        <f>VLOOKUP($F19,'2017 Std 170 - Table 7-1'!$G$8:$K$103,4,FALSE)</f>
        <v>#N/A</v>
      </c>
      <c r="J19" s="51" t="e">
        <f>VLOOKUP($F19,'2017 Std 170 - Table 7-1'!$G$8:$K$103,5,FALSE)</f>
        <v>#N/A</v>
      </c>
      <c r="K19" s="26" t="e">
        <f t="shared" si="0"/>
        <v>#N/A</v>
      </c>
    </row>
    <row r="20" spans="1:14" x14ac:dyDescent="0.25">
      <c r="A20" s="100"/>
      <c r="B20" s="100"/>
      <c r="C20" s="100"/>
      <c r="D20" s="101"/>
      <c r="E20" s="101"/>
      <c r="F20" s="100"/>
      <c r="G20" s="51" t="e">
        <f>VLOOKUP($F20,'2017 Std 170 - Table 7-1'!$G$8:$K$103,2,FALSE)</f>
        <v>#N/A</v>
      </c>
      <c r="H20" s="51" t="e">
        <f>VLOOKUP($F20,'2017 Std 170 - Table 7-1'!$G$8:$K$103,3,FALSE)</f>
        <v>#N/A</v>
      </c>
      <c r="I20" s="51" t="e">
        <f>VLOOKUP($F20,'2017 Std 170 - Table 7-1'!$G$8:$K$103,4,FALSE)</f>
        <v>#N/A</v>
      </c>
      <c r="J20" s="51" t="e">
        <f>VLOOKUP($F20,'2017 Std 170 - Table 7-1'!$G$8:$K$103,5,FALSE)</f>
        <v>#N/A</v>
      </c>
      <c r="K20" s="26" t="e">
        <f t="shared" si="0"/>
        <v>#N/A</v>
      </c>
    </row>
    <row r="21" spans="1:14" x14ac:dyDescent="0.25">
      <c r="A21" s="100"/>
      <c r="B21" s="100"/>
      <c r="C21" s="100"/>
      <c r="D21" s="101"/>
      <c r="E21" s="101"/>
      <c r="F21" s="100"/>
      <c r="G21" s="51" t="e">
        <f>VLOOKUP($F21,'2017 Std 170 - Table 7-1'!$G$8:$K$103,2,FALSE)</f>
        <v>#N/A</v>
      </c>
      <c r="H21" s="51" t="e">
        <f>VLOOKUP($F21,'2017 Std 170 - Table 7-1'!$G$8:$K$103,3,FALSE)</f>
        <v>#N/A</v>
      </c>
      <c r="I21" s="51" t="e">
        <f>VLOOKUP($F21,'2017 Std 170 - Table 7-1'!$G$8:$K$103,4,FALSE)</f>
        <v>#N/A</v>
      </c>
      <c r="J21" s="51" t="e">
        <f>VLOOKUP($F21,'2017 Std 170 - Table 7-1'!$G$8:$K$103,5,FALSE)</f>
        <v>#N/A</v>
      </c>
      <c r="K21" s="26" t="e">
        <f t="shared" si="0"/>
        <v>#N/A</v>
      </c>
    </row>
    <row r="22" spans="1:14" x14ac:dyDescent="0.25">
      <c r="A22" s="100"/>
      <c r="B22" s="100"/>
      <c r="C22" s="100"/>
      <c r="D22" s="101"/>
      <c r="E22" s="101"/>
      <c r="F22" s="100"/>
      <c r="G22" s="51" t="e">
        <f>VLOOKUP($F22,'2017 Std 170 - Table 7-1'!$G$8:$K$103,2,FALSE)</f>
        <v>#N/A</v>
      </c>
      <c r="H22" s="51" t="e">
        <f>VLOOKUP($F22,'2017 Std 170 - Table 7-1'!$G$8:$K$103,3,FALSE)</f>
        <v>#N/A</v>
      </c>
      <c r="I22" s="51" t="e">
        <f>VLOOKUP($F22,'2017 Std 170 - Table 7-1'!$G$8:$K$103,4,FALSE)</f>
        <v>#N/A</v>
      </c>
      <c r="J22" s="51" t="e">
        <f>VLOOKUP($F22,'2017 Std 170 - Table 7-1'!$G$8:$K$103,5,FALSE)</f>
        <v>#N/A</v>
      </c>
      <c r="K22" s="26" t="e">
        <f t="shared" si="0"/>
        <v>#N/A</v>
      </c>
    </row>
    <row r="23" spans="1:14" x14ac:dyDescent="0.25">
      <c r="A23" s="100"/>
      <c r="B23" s="100"/>
      <c r="C23" s="100"/>
      <c r="D23" s="101"/>
      <c r="E23" s="101"/>
      <c r="F23" s="100"/>
      <c r="G23" s="51" t="e">
        <f>VLOOKUP($F23,'2017 Std 170 - Table 7-1'!$G$8:$K$103,2,FALSE)</f>
        <v>#N/A</v>
      </c>
      <c r="H23" s="51" t="e">
        <f>VLOOKUP($F23,'2017 Std 170 - Table 7-1'!$G$8:$K$103,3,FALSE)</f>
        <v>#N/A</v>
      </c>
      <c r="I23" s="51" t="e">
        <f>VLOOKUP($F23,'2017 Std 170 - Table 7-1'!$G$8:$K$103,4,FALSE)</f>
        <v>#N/A</v>
      </c>
      <c r="J23" s="51" t="e">
        <f>VLOOKUP($F23,'2017 Std 170 - Table 7-1'!$G$8:$K$103,5,FALSE)</f>
        <v>#N/A</v>
      </c>
      <c r="K23" s="26" t="e">
        <f t="shared" si="0"/>
        <v>#N/A</v>
      </c>
    </row>
    <row r="24" spans="1:14" x14ac:dyDescent="0.25">
      <c r="A24" s="100"/>
      <c r="B24" s="100"/>
      <c r="C24" s="100"/>
      <c r="D24" s="101"/>
      <c r="E24" s="101"/>
      <c r="F24" s="100"/>
      <c r="G24" s="51" t="e">
        <f>VLOOKUP($F24,'2017 Std 170 - Table 7-1'!$G$8:$K$103,2,FALSE)</f>
        <v>#N/A</v>
      </c>
      <c r="H24" s="51" t="e">
        <f>VLOOKUP($F24,'2017 Std 170 - Table 7-1'!$G$8:$K$103,3,FALSE)</f>
        <v>#N/A</v>
      </c>
      <c r="I24" s="51" t="e">
        <f>VLOOKUP($F24,'2017 Std 170 - Table 7-1'!$G$8:$K$103,4,FALSE)</f>
        <v>#N/A</v>
      </c>
      <c r="J24" s="51" t="e">
        <f>VLOOKUP($F24,'2017 Std 170 - Table 7-1'!$G$8:$K$103,5,FALSE)</f>
        <v>#N/A</v>
      </c>
      <c r="K24" s="26" t="e">
        <f t="shared" si="0"/>
        <v>#N/A</v>
      </c>
    </row>
    <row r="25" spans="1:14" x14ac:dyDescent="0.25">
      <c r="A25" s="100"/>
      <c r="B25" s="100"/>
      <c r="C25" s="100"/>
      <c r="D25" s="101"/>
      <c r="E25" s="101"/>
      <c r="F25" s="100"/>
      <c r="G25" s="51" t="e">
        <f>VLOOKUP($F25,'2017 Std 170 - Table 7-1'!$G$8:$K$103,2,FALSE)</f>
        <v>#N/A</v>
      </c>
      <c r="H25" s="51" t="e">
        <f>VLOOKUP($F25,'2017 Std 170 - Table 7-1'!$G$8:$K$103,3,FALSE)</f>
        <v>#N/A</v>
      </c>
      <c r="I25" s="51" t="e">
        <f>VLOOKUP($F25,'2017 Std 170 - Table 7-1'!$G$8:$K$103,4,FALSE)</f>
        <v>#N/A</v>
      </c>
      <c r="J25" s="51" t="e">
        <f>VLOOKUP($F25,'2017 Std 170 - Table 7-1'!$G$8:$K$103,5,FALSE)</f>
        <v>#N/A</v>
      </c>
      <c r="K25" s="26" t="e">
        <f t="shared" si="0"/>
        <v>#N/A</v>
      </c>
      <c r="M25" s="35" t="s">
        <v>106</v>
      </c>
    </row>
    <row r="26" spans="1:14" x14ac:dyDescent="0.25">
      <c r="A26" s="100"/>
      <c r="B26" s="100"/>
      <c r="C26" s="100"/>
      <c r="D26" s="101"/>
      <c r="E26" s="101"/>
      <c r="F26" s="100"/>
      <c r="G26" s="51" t="e">
        <f>VLOOKUP($F26,'2017 Std 170 - Table 7-1'!$G$8:$K$103,2,FALSE)</f>
        <v>#N/A</v>
      </c>
      <c r="H26" s="51" t="e">
        <f>VLOOKUP($F26,'2017 Std 170 - Table 7-1'!$G$8:$K$103,3,FALSE)</f>
        <v>#N/A</v>
      </c>
      <c r="I26" s="51" t="e">
        <f>VLOOKUP($F26,'2017 Std 170 - Table 7-1'!$G$8:$K$103,4,FALSE)</f>
        <v>#N/A</v>
      </c>
      <c r="J26" s="51" t="e">
        <f>VLOOKUP($F26,'2017 Std 170 - Table 7-1'!$G$8:$K$103,5,FALSE)</f>
        <v>#N/A</v>
      </c>
      <c r="K26" s="26" t="e">
        <f t="shared" si="0"/>
        <v>#N/A</v>
      </c>
      <c r="N26" s="35" t="s">
        <v>107</v>
      </c>
    </row>
    <row r="27" spans="1:14" ht="17.25" x14ac:dyDescent="0.25">
      <c r="A27" s="100"/>
      <c r="B27" s="100"/>
      <c r="C27" s="100"/>
      <c r="D27" s="101"/>
      <c r="E27" s="101"/>
      <c r="F27" s="100"/>
      <c r="G27" s="51" t="e">
        <f>VLOOKUP($F27,'2017 Std 170 - Table 7-1'!$G$8:$K$103,2,FALSE)</f>
        <v>#N/A</v>
      </c>
      <c r="H27" s="51" t="e">
        <f>VLOOKUP($F27,'2017 Std 170 - Table 7-1'!$G$8:$K$103,3,FALSE)</f>
        <v>#N/A</v>
      </c>
      <c r="I27" s="51" t="e">
        <f>VLOOKUP($F27,'2017 Std 170 - Table 7-1'!$G$8:$K$103,4,FALSE)</f>
        <v>#N/A</v>
      </c>
      <c r="J27" s="51" t="e">
        <f>VLOOKUP($F27,'2017 Std 170 - Table 7-1'!$G$8:$K$103,5,FALSE)</f>
        <v>#N/A</v>
      </c>
      <c r="K27" s="26" t="e">
        <f t="shared" si="0"/>
        <v>#N/A</v>
      </c>
      <c r="N27" s="35" t="s">
        <v>154</v>
      </c>
    </row>
    <row r="28" spans="1:14" x14ac:dyDescent="0.25">
      <c r="A28" s="100"/>
      <c r="B28" s="100"/>
      <c r="C28" s="100"/>
      <c r="D28" s="101"/>
      <c r="E28" s="101"/>
      <c r="F28" s="100"/>
      <c r="G28" s="51" t="e">
        <f>VLOOKUP($F28,'2017 Std 170 - Table 7-1'!$G$8:$K$103,2,FALSE)</f>
        <v>#N/A</v>
      </c>
      <c r="H28" s="51" t="e">
        <f>VLOOKUP($F28,'2017 Std 170 - Table 7-1'!$G$8:$K$103,3,FALSE)</f>
        <v>#N/A</v>
      </c>
      <c r="I28" s="51" t="e">
        <f>VLOOKUP($F28,'2017 Std 170 - Table 7-1'!$G$8:$K$103,4,FALSE)</f>
        <v>#N/A</v>
      </c>
      <c r="J28" s="51" t="e">
        <f>VLOOKUP($F28,'2017 Std 170 - Table 7-1'!$G$8:$K$103,5,FALSE)</f>
        <v>#N/A</v>
      </c>
      <c r="K28" s="26" t="e">
        <f t="shared" si="0"/>
        <v>#N/A</v>
      </c>
    </row>
    <row r="29" spans="1:14" x14ac:dyDescent="0.25">
      <c r="A29" s="100"/>
      <c r="B29" s="100"/>
      <c r="C29" s="100"/>
      <c r="D29" s="101"/>
      <c r="E29" s="101"/>
      <c r="F29" s="100"/>
      <c r="G29" s="51" t="e">
        <f>VLOOKUP($F29,'2017 Std 170 - Table 7-1'!$G$8:$K$103,2,FALSE)</f>
        <v>#N/A</v>
      </c>
      <c r="H29" s="51" t="e">
        <f>VLOOKUP($F29,'2017 Std 170 - Table 7-1'!$G$8:$K$103,3,FALSE)</f>
        <v>#N/A</v>
      </c>
      <c r="I29" s="51" t="e">
        <f>VLOOKUP($F29,'2017 Std 170 - Table 7-1'!$G$8:$K$103,4,FALSE)</f>
        <v>#N/A</v>
      </c>
      <c r="J29" s="51" t="e">
        <f>VLOOKUP($F29,'2017 Std 170 - Table 7-1'!$G$8:$K$103,5,FALSE)</f>
        <v>#N/A</v>
      </c>
      <c r="K29" s="26" t="e">
        <f t="shared" si="0"/>
        <v>#N/A</v>
      </c>
      <c r="N29" s="35" t="s">
        <v>108</v>
      </c>
    </row>
    <row r="30" spans="1:14" x14ac:dyDescent="0.25">
      <c r="A30" s="100"/>
      <c r="B30" s="100"/>
      <c r="C30" s="100"/>
      <c r="D30" s="101"/>
      <c r="E30" s="101"/>
      <c r="F30" s="100"/>
      <c r="G30" s="51" t="e">
        <f>VLOOKUP($F30,'2017 Std 170 - Table 7-1'!$G$8:$K$103,2,FALSE)</f>
        <v>#N/A</v>
      </c>
      <c r="H30" s="51" t="e">
        <f>VLOOKUP($F30,'2017 Std 170 - Table 7-1'!$G$8:$K$103,3,FALSE)</f>
        <v>#N/A</v>
      </c>
      <c r="I30" s="51" t="e">
        <f>VLOOKUP($F30,'2017 Std 170 - Table 7-1'!$G$8:$K$103,4,FALSE)</f>
        <v>#N/A</v>
      </c>
      <c r="J30" s="51" t="e">
        <f>VLOOKUP($F30,'2017 Std 170 - Table 7-1'!$G$8:$K$103,5,FALSE)</f>
        <v>#N/A</v>
      </c>
      <c r="K30" s="26" t="e">
        <f t="shared" si="0"/>
        <v>#N/A</v>
      </c>
      <c r="N30" s="35" t="s">
        <v>109</v>
      </c>
    </row>
    <row r="31" spans="1:14" x14ac:dyDescent="0.25">
      <c r="A31" s="100"/>
      <c r="B31" s="100"/>
      <c r="C31" s="100"/>
      <c r="D31" s="101"/>
      <c r="E31" s="101"/>
      <c r="F31" s="100"/>
      <c r="G31" s="51" t="e">
        <f>VLOOKUP($F31,'2017 Std 170 - Table 7-1'!$G$8:$K$103,2,FALSE)</f>
        <v>#N/A</v>
      </c>
      <c r="H31" s="51" t="e">
        <f>VLOOKUP($F31,'2017 Std 170 - Table 7-1'!$G$8:$K$103,3,FALSE)</f>
        <v>#N/A</v>
      </c>
      <c r="I31" s="51" t="e">
        <f>VLOOKUP($F31,'2017 Std 170 - Table 7-1'!$G$8:$K$103,4,FALSE)</f>
        <v>#N/A</v>
      </c>
      <c r="J31" s="51" t="e">
        <f>VLOOKUP($F31,'2017 Std 170 - Table 7-1'!$G$8:$K$103,5,FALSE)</f>
        <v>#N/A</v>
      </c>
      <c r="K31" s="26" t="e">
        <f t="shared" si="0"/>
        <v>#N/A</v>
      </c>
    </row>
    <row r="32" spans="1:14" x14ac:dyDescent="0.25">
      <c r="A32" s="100"/>
      <c r="B32" s="100"/>
      <c r="C32" s="100"/>
      <c r="D32" s="101"/>
      <c r="E32" s="101"/>
      <c r="F32" s="100"/>
      <c r="G32" s="51" t="e">
        <f>VLOOKUP($F32,'2017 Std 170 - Table 7-1'!$G$8:$K$103,2,FALSE)</f>
        <v>#N/A</v>
      </c>
      <c r="H32" s="51" t="e">
        <f>VLOOKUP($F32,'2017 Std 170 - Table 7-1'!$G$8:$K$103,3,FALSE)</f>
        <v>#N/A</v>
      </c>
      <c r="I32" s="51" t="e">
        <f>VLOOKUP($F32,'2017 Std 170 - Table 7-1'!$G$8:$K$103,4,FALSE)</f>
        <v>#N/A</v>
      </c>
      <c r="J32" s="51" t="e">
        <f>VLOOKUP($F32,'2017 Std 170 - Table 7-1'!$G$8:$K$103,5,FALSE)</f>
        <v>#N/A</v>
      </c>
      <c r="K32" s="26" t="e">
        <f t="shared" si="0"/>
        <v>#N/A</v>
      </c>
      <c r="N32" s="35" t="s">
        <v>111</v>
      </c>
    </row>
    <row r="33" spans="1:14" x14ac:dyDescent="0.25">
      <c r="A33" s="100"/>
      <c r="B33" s="100"/>
      <c r="C33" s="100"/>
      <c r="D33" s="101"/>
      <c r="E33" s="101"/>
      <c r="F33" s="100"/>
      <c r="G33" s="51" t="e">
        <f>VLOOKUP($F33,'2017 Std 170 - Table 7-1'!$G$8:$K$103,2,FALSE)</f>
        <v>#N/A</v>
      </c>
      <c r="H33" s="51" t="e">
        <f>VLOOKUP($F33,'2017 Std 170 - Table 7-1'!$G$8:$K$103,3,FALSE)</f>
        <v>#N/A</v>
      </c>
      <c r="I33" s="51" t="e">
        <f>VLOOKUP($F33,'2017 Std 170 - Table 7-1'!$G$8:$K$103,4,FALSE)</f>
        <v>#N/A</v>
      </c>
      <c r="J33" s="51" t="e">
        <f>VLOOKUP($F33,'2017 Std 170 - Table 7-1'!$G$8:$K$103,5,FALSE)</f>
        <v>#N/A</v>
      </c>
      <c r="K33" s="26" t="e">
        <f t="shared" si="0"/>
        <v>#N/A</v>
      </c>
      <c r="N33" s="35" t="s">
        <v>110</v>
      </c>
    </row>
    <row r="34" spans="1:14" x14ac:dyDescent="0.25">
      <c r="A34" s="100"/>
      <c r="B34" s="100"/>
      <c r="C34" s="100"/>
      <c r="D34" s="101"/>
      <c r="E34" s="101"/>
      <c r="F34" s="100"/>
      <c r="G34" s="51" t="e">
        <f>VLOOKUP($F34,'2017 Std 170 - Table 7-1'!$G$8:$K$103,2,FALSE)</f>
        <v>#N/A</v>
      </c>
      <c r="H34" s="51" t="e">
        <f>VLOOKUP($F34,'2017 Std 170 - Table 7-1'!$G$8:$K$103,3,FALSE)</f>
        <v>#N/A</v>
      </c>
      <c r="I34" s="51" t="e">
        <f>VLOOKUP($F34,'2017 Std 170 - Table 7-1'!$G$8:$K$103,4,FALSE)</f>
        <v>#N/A</v>
      </c>
      <c r="J34" s="51" t="e">
        <f>VLOOKUP($F34,'2017 Std 170 - Table 7-1'!$G$8:$K$103,5,FALSE)</f>
        <v>#N/A</v>
      </c>
      <c r="K34" s="26" t="e">
        <f t="shared" si="0"/>
        <v>#N/A</v>
      </c>
    </row>
    <row r="35" spans="1:14" x14ac:dyDescent="0.25">
      <c r="A35" s="100"/>
      <c r="B35" s="100"/>
      <c r="C35" s="100"/>
      <c r="D35" s="101"/>
      <c r="E35" s="101"/>
      <c r="F35" s="100"/>
      <c r="G35" s="51" t="e">
        <f>VLOOKUP($F35,'2017 Std 170 - Table 7-1'!$G$8:$K$103,2,FALSE)</f>
        <v>#N/A</v>
      </c>
      <c r="H35" s="51" t="e">
        <f>VLOOKUP($F35,'2017 Std 170 - Table 7-1'!$G$8:$K$103,3,FALSE)</f>
        <v>#N/A</v>
      </c>
      <c r="I35" s="51" t="e">
        <f>VLOOKUP($F35,'2017 Std 170 - Table 7-1'!$G$8:$K$103,4,FALSE)</f>
        <v>#N/A</v>
      </c>
      <c r="J35" s="51" t="e">
        <f>VLOOKUP($F35,'2017 Std 170 - Table 7-1'!$G$8:$K$103,5,FALSE)</f>
        <v>#N/A</v>
      </c>
      <c r="K35" s="26" t="e">
        <f t="shared" si="0"/>
        <v>#N/A</v>
      </c>
    </row>
    <row r="36" spans="1:14" x14ac:dyDescent="0.25">
      <c r="A36" s="100"/>
      <c r="B36" s="100"/>
      <c r="C36" s="100"/>
      <c r="D36" s="101"/>
      <c r="E36" s="101"/>
      <c r="F36" s="100"/>
      <c r="G36" s="51" t="e">
        <f>VLOOKUP($F36,'2017 Std 170 - Table 7-1'!$G$8:$K$103,2,FALSE)</f>
        <v>#N/A</v>
      </c>
      <c r="H36" s="51" t="e">
        <f>VLOOKUP($F36,'2017 Std 170 - Table 7-1'!$G$8:$K$103,3,FALSE)</f>
        <v>#N/A</v>
      </c>
      <c r="I36" s="51" t="e">
        <f>VLOOKUP($F36,'2017 Std 170 - Table 7-1'!$G$8:$K$103,4,FALSE)</f>
        <v>#N/A</v>
      </c>
      <c r="J36" s="51" t="e">
        <f>VLOOKUP($F36,'2017 Std 170 - Table 7-1'!$G$8:$K$103,5,FALSE)</f>
        <v>#N/A</v>
      </c>
      <c r="K36" s="26" t="e">
        <f t="shared" ref="K36:K41" si="1">D36*E36*H36/60/D36</f>
        <v>#N/A</v>
      </c>
    </row>
    <row r="37" spans="1:14" x14ac:dyDescent="0.25">
      <c r="A37" s="100"/>
      <c r="B37" s="100"/>
      <c r="C37" s="100"/>
      <c r="D37" s="101"/>
      <c r="E37" s="101"/>
      <c r="F37" s="100"/>
      <c r="G37" s="51" t="e">
        <f>VLOOKUP($F37,'2017 Std 170 - Table 7-1'!$G$8:$K$103,2,FALSE)</f>
        <v>#N/A</v>
      </c>
      <c r="H37" s="51" t="e">
        <f>VLOOKUP($F37,'2017 Std 170 - Table 7-1'!$G$8:$K$103,3,FALSE)</f>
        <v>#N/A</v>
      </c>
      <c r="I37" s="51" t="e">
        <f>VLOOKUP($F37,'2017 Std 170 - Table 7-1'!$G$8:$K$103,4,FALSE)</f>
        <v>#N/A</v>
      </c>
      <c r="J37" s="51" t="e">
        <f>VLOOKUP($F37,'2017 Std 170 - Table 7-1'!$G$8:$K$103,5,FALSE)</f>
        <v>#N/A</v>
      </c>
      <c r="K37" s="26" t="e">
        <f t="shared" si="1"/>
        <v>#N/A</v>
      </c>
    </row>
    <row r="38" spans="1:14" x14ac:dyDescent="0.25">
      <c r="A38" s="100"/>
      <c r="B38" s="100"/>
      <c r="C38" s="100"/>
      <c r="D38" s="101"/>
      <c r="E38" s="101"/>
      <c r="F38" s="100"/>
      <c r="G38" s="51" t="e">
        <f>VLOOKUP($F38,'2017 Std 170 - Table 7-1'!$G$8:$K$103,2,FALSE)</f>
        <v>#N/A</v>
      </c>
      <c r="H38" s="51" t="e">
        <f>VLOOKUP($F38,'2017 Std 170 - Table 7-1'!$G$8:$K$103,3,FALSE)</f>
        <v>#N/A</v>
      </c>
      <c r="I38" s="51" t="e">
        <f>VLOOKUP($F38,'2017 Std 170 - Table 7-1'!$G$8:$K$103,4,FALSE)</f>
        <v>#N/A</v>
      </c>
      <c r="J38" s="51" t="e">
        <f>VLOOKUP($F38,'2017 Std 170 - Table 7-1'!$G$8:$K$103,5,FALSE)</f>
        <v>#N/A</v>
      </c>
      <c r="K38" s="26" t="e">
        <f t="shared" si="1"/>
        <v>#N/A</v>
      </c>
    </row>
    <row r="39" spans="1:14" x14ac:dyDescent="0.25">
      <c r="A39" s="100"/>
      <c r="B39" s="100"/>
      <c r="C39" s="100"/>
      <c r="D39" s="101"/>
      <c r="E39" s="101"/>
      <c r="F39" s="100"/>
      <c r="G39" s="51" t="e">
        <f>VLOOKUP($F39,'2017 Std 170 - Table 7-1'!$G$8:$K$103,2,FALSE)</f>
        <v>#N/A</v>
      </c>
      <c r="H39" s="51" t="e">
        <f>VLOOKUP($F39,'2017 Std 170 - Table 7-1'!$G$8:$K$103,3,FALSE)</f>
        <v>#N/A</v>
      </c>
      <c r="I39" s="51" t="e">
        <f>VLOOKUP($F39,'2017 Std 170 - Table 7-1'!$G$8:$K$103,4,FALSE)</f>
        <v>#N/A</v>
      </c>
      <c r="J39" s="51" t="e">
        <f>VLOOKUP($F39,'2017 Std 170 - Table 7-1'!$G$8:$K$103,5,FALSE)</f>
        <v>#N/A</v>
      </c>
      <c r="K39" s="26" t="e">
        <f t="shared" si="1"/>
        <v>#N/A</v>
      </c>
    </row>
    <row r="40" spans="1:14" x14ac:dyDescent="0.25">
      <c r="A40" s="100"/>
      <c r="B40" s="100"/>
      <c r="C40" s="100"/>
      <c r="D40" s="101"/>
      <c r="E40" s="101"/>
      <c r="F40" s="100"/>
      <c r="G40" s="51" t="e">
        <f>VLOOKUP($F40,'2017 Std 170 - Table 7-1'!$G$8:$K$103,2,FALSE)</f>
        <v>#N/A</v>
      </c>
      <c r="H40" s="51" t="e">
        <f>VLOOKUP($F40,'2017 Std 170 - Table 7-1'!$G$8:$K$103,3,FALSE)</f>
        <v>#N/A</v>
      </c>
      <c r="I40" s="51" t="e">
        <f>VLOOKUP($F40,'2017 Std 170 - Table 7-1'!$G$8:$K$103,4,FALSE)</f>
        <v>#N/A</v>
      </c>
      <c r="J40" s="51" t="e">
        <f>VLOOKUP($F40,'2017 Std 170 - Table 7-1'!$G$8:$K$103,5,FALSE)</f>
        <v>#N/A</v>
      </c>
      <c r="K40" s="26" t="e">
        <f t="shared" si="1"/>
        <v>#N/A</v>
      </c>
    </row>
    <row r="41" spans="1:14" x14ac:dyDescent="0.25">
      <c r="A41" s="100"/>
      <c r="B41" s="100"/>
      <c r="C41" s="100"/>
      <c r="D41" s="101"/>
      <c r="E41" s="101"/>
      <c r="F41" s="100"/>
      <c r="G41" s="51" t="e">
        <f>VLOOKUP($F41,'2017 Std 170 - Table 7-1'!$G$8:$K$103,2,FALSE)</f>
        <v>#N/A</v>
      </c>
      <c r="H41" s="51" t="e">
        <f>VLOOKUP($F41,'2017 Std 170 - Table 7-1'!$G$8:$K$103,3,FALSE)</f>
        <v>#N/A</v>
      </c>
      <c r="I41" s="51" t="e">
        <f>VLOOKUP($F41,'2017 Std 170 - Table 7-1'!$G$8:$K$103,4,FALSE)</f>
        <v>#N/A</v>
      </c>
      <c r="J41" s="51" t="e">
        <f>VLOOKUP($F41,'2017 Std 170 - Table 7-1'!$G$8:$K$103,5,FALSE)</f>
        <v>#N/A</v>
      </c>
      <c r="K41" s="26" t="e">
        <f t="shared" si="1"/>
        <v>#N/A</v>
      </c>
    </row>
    <row r="42" spans="1:14" x14ac:dyDescent="0.25">
      <c r="A42" s="100"/>
      <c r="B42" s="100"/>
      <c r="C42" s="100"/>
      <c r="D42" s="101"/>
      <c r="E42" s="101"/>
      <c r="F42" s="100"/>
      <c r="G42" s="51" t="e">
        <f>VLOOKUP($F42,'2017 Std 170 - Table 7-1'!$G$8:$K$103,2,FALSE)</f>
        <v>#N/A</v>
      </c>
      <c r="H42" s="51" t="e">
        <f>VLOOKUP($F42,'2017 Std 170 - Table 7-1'!$G$8:$K$103,3,FALSE)</f>
        <v>#N/A</v>
      </c>
      <c r="I42" s="51" t="e">
        <f>VLOOKUP($F42,'2017 Std 170 - Table 7-1'!$G$8:$K$103,4,FALSE)</f>
        <v>#N/A</v>
      </c>
      <c r="J42" s="51" t="e">
        <f>VLOOKUP($F42,'2017 Std 170 - Table 7-1'!$G$8:$K$103,5,FALSE)</f>
        <v>#N/A</v>
      </c>
      <c r="K42" s="26" t="e">
        <f t="shared" ref="K42:K44" si="2">D42*E42*H42/60/D42</f>
        <v>#N/A</v>
      </c>
    </row>
    <row r="43" spans="1:14" x14ac:dyDescent="0.25">
      <c r="A43" s="100"/>
      <c r="B43" s="100"/>
      <c r="C43" s="100"/>
      <c r="D43" s="101"/>
      <c r="E43" s="101"/>
      <c r="F43" s="100"/>
      <c r="G43" s="51" t="e">
        <f>VLOOKUP($F43,'2017 Std 170 - Table 7-1'!$G$8:$K$103,2,FALSE)</f>
        <v>#N/A</v>
      </c>
      <c r="H43" s="51" t="e">
        <f>VLOOKUP($F43,'2017 Std 170 - Table 7-1'!$G$8:$K$103,3,FALSE)</f>
        <v>#N/A</v>
      </c>
      <c r="I43" s="51" t="e">
        <f>VLOOKUP($F43,'2017 Std 170 - Table 7-1'!$G$8:$K$103,4,FALSE)</f>
        <v>#N/A</v>
      </c>
      <c r="J43" s="51" t="e">
        <f>VLOOKUP($F43,'2017 Std 170 - Table 7-1'!$G$8:$K$103,5,FALSE)</f>
        <v>#N/A</v>
      </c>
      <c r="K43" s="26" t="e">
        <f t="shared" si="2"/>
        <v>#N/A</v>
      </c>
    </row>
    <row r="44" spans="1:14" x14ac:dyDescent="0.25">
      <c r="A44" s="100"/>
      <c r="B44" s="100"/>
      <c r="C44" s="100"/>
      <c r="D44" s="101"/>
      <c r="E44" s="101"/>
      <c r="F44" s="100"/>
      <c r="G44" s="51" t="e">
        <f>VLOOKUP($F44,'2017 Std 170 - Table 7-1'!$G$8:$K$103,2,FALSE)</f>
        <v>#N/A</v>
      </c>
      <c r="H44" s="51" t="e">
        <f>VLOOKUP($F44,'2017 Std 170 - Table 7-1'!$G$8:$K$103,3,FALSE)</f>
        <v>#N/A</v>
      </c>
      <c r="I44" s="51" t="e">
        <f>VLOOKUP($F44,'2017 Std 170 - Table 7-1'!$G$8:$K$103,4,FALSE)</f>
        <v>#N/A</v>
      </c>
      <c r="J44" s="51" t="e">
        <f>VLOOKUP($F44,'2017 Std 170 - Table 7-1'!$G$8:$K$103,5,FALSE)</f>
        <v>#N/A</v>
      </c>
      <c r="K44" s="26" t="e">
        <f t="shared" si="2"/>
        <v>#N/A</v>
      </c>
    </row>
    <row r="45" spans="1:14" x14ac:dyDescent="0.25">
      <c r="A45" s="100"/>
      <c r="B45" s="100"/>
      <c r="C45" s="100"/>
      <c r="D45" s="101"/>
      <c r="E45" s="101"/>
      <c r="F45" s="100"/>
      <c r="G45" s="51" t="e">
        <f>VLOOKUP($F45,'2017 Std 170 - Table 7-1'!$G$8:$K$103,2,FALSE)</f>
        <v>#N/A</v>
      </c>
      <c r="H45" s="51" t="e">
        <f>VLOOKUP($F45,'2017 Std 170 - Table 7-1'!$G$8:$K$103,3,FALSE)</f>
        <v>#N/A</v>
      </c>
      <c r="I45" s="51" t="e">
        <f>VLOOKUP($F45,'2017 Std 170 - Table 7-1'!$G$8:$K$103,4,FALSE)</f>
        <v>#N/A</v>
      </c>
      <c r="J45" s="51" t="e">
        <f>VLOOKUP($F45,'2017 Std 170 - Table 7-1'!$G$8:$K$103,5,FALSE)</f>
        <v>#N/A</v>
      </c>
      <c r="K45" s="26" t="e">
        <f t="shared" si="0"/>
        <v>#N/A</v>
      </c>
    </row>
    <row r="46" spans="1:14" x14ac:dyDescent="0.25">
      <c r="A46" s="100"/>
      <c r="B46" s="100"/>
      <c r="C46" s="100"/>
      <c r="D46" s="101"/>
      <c r="E46" s="101"/>
      <c r="F46" s="100"/>
      <c r="G46" s="51" t="e">
        <f>VLOOKUP($F46,'2017 Std 170 - Table 7-1'!$G$8:$K$103,2,FALSE)</f>
        <v>#N/A</v>
      </c>
      <c r="H46" s="51" t="e">
        <f>VLOOKUP($F46,'2017 Std 170 - Table 7-1'!$G$8:$K$103,3,FALSE)</f>
        <v>#N/A</v>
      </c>
      <c r="I46" s="51" t="e">
        <f>VLOOKUP($F46,'2017 Std 170 - Table 7-1'!$G$8:$K$103,4,FALSE)</f>
        <v>#N/A</v>
      </c>
      <c r="J46" s="51" t="e">
        <f>VLOOKUP($F46,'2017 Std 170 - Table 7-1'!$G$8:$K$103,5,FALSE)</f>
        <v>#N/A</v>
      </c>
      <c r="K46" s="26" t="e">
        <f t="shared" si="0"/>
        <v>#N/A</v>
      </c>
    </row>
    <row r="47" spans="1:14" x14ac:dyDescent="0.25">
      <c r="A47" s="100"/>
      <c r="B47" s="100"/>
      <c r="C47" s="100"/>
      <c r="D47" s="101"/>
      <c r="E47" s="101"/>
      <c r="F47" s="100"/>
      <c r="G47" s="51" t="e">
        <f>VLOOKUP($F47,'2017 Std 170 - Table 7-1'!$G$8:$K$103,2,FALSE)</f>
        <v>#N/A</v>
      </c>
      <c r="H47" s="51" t="e">
        <f>VLOOKUP($F47,'2017 Std 170 - Table 7-1'!$G$8:$K$103,3,FALSE)</f>
        <v>#N/A</v>
      </c>
      <c r="I47" s="51" t="e">
        <f>VLOOKUP($F47,'2017 Std 170 - Table 7-1'!$G$8:$K$103,4,FALSE)</f>
        <v>#N/A</v>
      </c>
      <c r="J47" s="51" t="e">
        <f>VLOOKUP($F47,'2017 Std 170 - Table 7-1'!$G$8:$K$103,5,FALSE)</f>
        <v>#N/A</v>
      </c>
      <c r="K47" s="26" t="e">
        <f t="shared" si="0"/>
        <v>#N/A</v>
      </c>
    </row>
    <row r="48" spans="1:14" x14ac:dyDescent="0.25">
      <c r="A48" s="100"/>
      <c r="B48" s="100"/>
      <c r="C48" s="100"/>
      <c r="D48" s="101"/>
      <c r="E48" s="101"/>
      <c r="F48" s="100"/>
      <c r="G48" s="51" t="e">
        <f>VLOOKUP($F48,'2017 Std 170 - Table 7-1'!$G$8:$K$103,2,FALSE)</f>
        <v>#N/A</v>
      </c>
      <c r="H48" s="51" t="e">
        <f>VLOOKUP($F48,'2017 Std 170 - Table 7-1'!$G$8:$K$103,3,FALSE)</f>
        <v>#N/A</v>
      </c>
      <c r="I48" s="51" t="e">
        <f>VLOOKUP($F48,'2017 Std 170 - Table 7-1'!$G$8:$K$103,4,FALSE)</f>
        <v>#N/A</v>
      </c>
      <c r="J48" s="51" t="e">
        <f>VLOOKUP($F48,'2017 Std 170 - Table 7-1'!$G$8:$K$103,5,FALSE)</f>
        <v>#N/A</v>
      </c>
      <c r="K48" s="26" t="e">
        <f t="shared" si="0"/>
        <v>#N/A</v>
      </c>
    </row>
    <row r="49" spans="1:11" x14ac:dyDescent="0.25">
      <c r="A49" s="100"/>
      <c r="B49" s="100"/>
      <c r="C49" s="100"/>
      <c r="D49" s="101"/>
      <c r="E49" s="101"/>
      <c r="F49" s="100"/>
      <c r="G49" s="51" t="e">
        <f>VLOOKUP($F49,'2017 Std 170 - Table 7-1'!$G$8:$K$103,2,FALSE)</f>
        <v>#N/A</v>
      </c>
      <c r="H49" s="51" t="e">
        <f>VLOOKUP($F49,'2017 Std 170 - Table 7-1'!$G$8:$K$103,3,FALSE)</f>
        <v>#N/A</v>
      </c>
      <c r="I49" s="51" t="e">
        <f>VLOOKUP($F49,'2017 Std 170 - Table 7-1'!$G$8:$K$103,4,FALSE)</f>
        <v>#N/A</v>
      </c>
      <c r="J49" s="51" t="e">
        <f>VLOOKUP($F49,'2017 Std 170 - Table 7-1'!$G$8:$K$103,5,FALSE)</f>
        <v>#N/A</v>
      </c>
      <c r="K49" s="26" t="e">
        <f t="shared" si="0"/>
        <v>#N/A</v>
      </c>
    </row>
    <row r="50" spans="1:11" x14ac:dyDescent="0.25">
      <c r="A50" s="100"/>
      <c r="B50" s="100"/>
      <c r="C50" s="100"/>
      <c r="D50" s="101"/>
      <c r="E50" s="101"/>
      <c r="F50" s="100"/>
      <c r="G50" s="51" t="e">
        <f>VLOOKUP($F50,'2017 Std 170 - Table 7-1'!$G$8:$K$103,2,FALSE)</f>
        <v>#N/A</v>
      </c>
      <c r="H50" s="51" t="e">
        <f>VLOOKUP($F50,'2017 Std 170 - Table 7-1'!$G$8:$K$103,3,FALSE)</f>
        <v>#N/A</v>
      </c>
      <c r="I50" s="51" t="e">
        <f>VLOOKUP($F50,'2017 Std 170 - Table 7-1'!$G$8:$K$103,4,FALSE)</f>
        <v>#N/A</v>
      </c>
      <c r="J50" s="51" t="e">
        <f>VLOOKUP($F50,'2017 Std 170 - Table 7-1'!$G$8:$K$103,5,FALSE)</f>
        <v>#N/A</v>
      </c>
      <c r="K50" s="26" t="e">
        <f t="shared" si="0"/>
        <v>#N/A</v>
      </c>
    </row>
    <row r="51" spans="1:11" x14ac:dyDescent="0.25">
      <c r="A51" s="91" t="s">
        <v>2</v>
      </c>
    </row>
    <row r="52" spans="1:11" s="92" customFormat="1" x14ac:dyDescent="0.25">
      <c r="A52" s="1"/>
      <c r="B52" s="1"/>
      <c r="C52" s="1"/>
      <c r="D52" s="31"/>
      <c r="E52" s="31"/>
      <c r="F52" s="1"/>
      <c r="G52" s="34"/>
      <c r="H52" s="34"/>
      <c r="I52" s="34"/>
      <c r="J52" s="34"/>
      <c r="K52" s="27"/>
    </row>
    <row r="53" spans="1:11" s="92" customFormat="1" x14ac:dyDescent="0.25">
      <c r="A53" s="1"/>
      <c r="B53" s="1"/>
      <c r="C53" s="1"/>
      <c r="D53" s="31"/>
      <c r="E53" s="31"/>
      <c r="F53" s="1"/>
      <c r="G53" s="34"/>
      <c r="H53" s="34"/>
      <c r="I53" s="34"/>
      <c r="J53" s="34"/>
      <c r="K53" s="27"/>
    </row>
  </sheetData>
  <sheetProtection algorithmName="SHA-512" hashValue="0aTci0vKnRJUhvg1DMytwwRB2++R+1HkmJYdl7aHeK5gzrKJnplCCBhpw9+MzBEttRM0gXadm3AN34XGyJDrgA==" saltValue="uFus+khfrkqJKa5pbTxWjQ==" spinCount="100000" sheet="1" objects="1" scenarios="1" insertRows="0" deleteRows="0" selectLockedCells="1"/>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789DF4-19BD-42A8-A222-EDC3852238A3}">
          <x14:formula1>
            <xm:f>'2017 Std 170 - Table 7-1'!$G$8:$G$103</xm:f>
          </x14:formula1>
          <xm:sqref>F10:F50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workbookViewId="0">
      <pane ySplit="9" topLeftCell="A10" activePane="bottomLeft" state="frozen"/>
      <selection pane="bottomLeft" activeCell="A10" sqref="A10"/>
    </sheetView>
  </sheetViews>
  <sheetFormatPr defaultRowHeight="15" x14ac:dyDescent="0.25"/>
  <cols>
    <col min="1" max="1" width="27.7109375" style="91" customWidth="1"/>
    <col min="2" max="2" width="19.7109375" style="91" customWidth="1"/>
    <col min="3" max="3" width="18.42578125" style="91" customWidth="1"/>
    <col min="4" max="4" width="10.85546875" style="29" customWidth="1"/>
    <col min="5" max="5" width="10.140625" style="29" customWidth="1"/>
    <col min="6" max="6" width="34.85546875" style="91" customWidth="1"/>
    <col min="7" max="7" width="19.28515625" style="32" customWidth="1"/>
    <col min="8" max="8" width="10.28515625" style="32" customWidth="1"/>
    <col min="9" max="9" width="19" style="32" customWidth="1"/>
    <col min="10" max="10" width="15" style="32" customWidth="1"/>
    <col min="11" max="11" width="16.7109375" style="24" customWidth="1"/>
    <col min="12" max="12" width="4.5703125" style="91" customWidth="1"/>
    <col min="13" max="13" width="4.140625" style="91" customWidth="1"/>
    <col min="14" max="16384" width="9.140625" style="91"/>
  </cols>
  <sheetData>
    <row r="1" spans="1:12" ht="26.25" x14ac:dyDescent="0.4">
      <c r="A1" s="36" t="s">
        <v>84</v>
      </c>
      <c r="B1" s="36"/>
      <c r="C1" s="36"/>
      <c r="D1" s="37"/>
      <c r="E1" s="37"/>
      <c r="F1" s="38"/>
      <c r="G1" s="38"/>
      <c r="H1" s="38"/>
      <c r="I1" s="38"/>
      <c r="J1" s="38"/>
      <c r="K1" s="39" t="s">
        <v>155</v>
      </c>
      <c r="L1" s="115" t="s">
        <v>217</v>
      </c>
    </row>
    <row r="2" spans="1:12" ht="21" x14ac:dyDescent="0.35">
      <c r="A2" s="3"/>
      <c r="B2" s="3"/>
      <c r="C2" s="3"/>
    </row>
    <row r="3" spans="1:12" ht="15.75" x14ac:dyDescent="0.25">
      <c r="A3" s="5" t="s">
        <v>4</v>
      </c>
      <c r="B3" s="5"/>
      <c r="C3" s="5"/>
    </row>
    <row r="4" spans="1:12" x14ac:dyDescent="0.25">
      <c r="A4" s="2" t="s">
        <v>152</v>
      </c>
      <c r="B4" s="2"/>
      <c r="C4" s="2"/>
    </row>
    <row r="5" spans="1:12" x14ac:dyDescent="0.25">
      <c r="A5" s="4" t="s">
        <v>104</v>
      </c>
      <c r="B5" s="52" t="s">
        <v>151</v>
      </c>
      <c r="C5" s="52"/>
      <c r="D5" s="71"/>
      <c r="E5" s="28" t="s">
        <v>105</v>
      </c>
      <c r="F5" s="28"/>
      <c r="G5" s="53"/>
      <c r="H5" s="33"/>
    </row>
    <row r="6" spans="1:12" x14ac:dyDescent="0.25">
      <c r="A6" s="2" t="s">
        <v>149</v>
      </c>
      <c r="B6" s="2"/>
      <c r="C6" s="2"/>
    </row>
    <row r="7" spans="1:12" x14ac:dyDescent="0.25">
      <c r="A7" s="2" t="s">
        <v>150</v>
      </c>
      <c r="B7" s="2"/>
      <c r="C7" s="2"/>
    </row>
    <row r="9" spans="1:12" s="92" customFormat="1" ht="78.75" x14ac:dyDescent="0.25">
      <c r="A9" s="6" t="s">
        <v>3</v>
      </c>
      <c r="B9" s="6" t="s">
        <v>69</v>
      </c>
      <c r="C9" s="6" t="s">
        <v>70</v>
      </c>
      <c r="D9" s="30" t="s">
        <v>0</v>
      </c>
      <c r="E9" s="30" t="s">
        <v>1</v>
      </c>
      <c r="F9" s="6" t="s">
        <v>7</v>
      </c>
      <c r="G9" s="6" t="s">
        <v>82</v>
      </c>
      <c r="H9" s="6" t="s">
        <v>83</v>
      </c>
      <c r="I9" s="6" t="s">
        <v>85</v>
      </c>
      <c r="J9" s="6" t="s">
        <v>88</v>
      </c>
      <c r="K9" s="25" t="s">
        <v>86</v>
      </c>
    </row>
    <row r="10" spans="1:12" ht="17.25" customHeight="1" x14ac:dyDescent="0.25">
      <c r="A10" s="100" t="s">
        <v>73</v>
      </c>
      <c r="B10" s="100" t="s">
        <v>72</v>
      </c>
      <c r="C10" s="100" t="s">
        <v>76</v>
      </c>
      <c r="D10" s="101">
        <v>2000</v>
      </c>
      <c r="E10" s="101">
        <v>10</v>
      </c>
      <c r="F10" s="100" t="s">
        <v>156</v>
      </c>
      <c r="G10" s="51" t="str">
        <f>VLOOKUP($F10,'2013 Std 170 - Table 7-1'!$G$8:$K$96,2,FALSE)</f>
        <v>Positive</v>
      </c>
      <c r="H10" s="51">
        <f>VLOOKUP($F10,'2013 Std 170 - Table 7-1'!$G$8:$K$96,3,FALSE)</f>
        <v>4</v>
      </c>
      <c r="I10" s="51">
        <f>VLOOKUP($F10,'2013 Std 170 - Table 7-1'!$G$8:$K$96,4,FALSE)</f>
        <v>20</v>
      </c>
      <c r="J10" s="51" t="str">
        <f>VLOOKUP($F10,'2013 Std 170 - Table 7-1'!$G$8:$K$96,5,FALSE)</f>
        <v>NR</v>
      </c>
      <c r="K10" s="26">
        <f>D10*E10*H10/60/D10</f>
        <v>0.66666666666666663</v>
      </c>
    </row>
    <row r="11" spans="1:12" ht="17.25" customHeight="1" x14ac:dyDescent="0.25">
      <c r="A11" s="100" t="s">
        <v>74</v>
      </c>
      <c r="B11" s="100" t="s">
        <v>75</v>
      </c>
      <c r="C11" s="100" t="s">
        <v>77</v>
      </c>
      <c r="D11" s="101">
        <v>50</v>
      </c>
      <c r="E11" s="101">
        <v>9</v>
      </c>
      <c r="F11" s="100" t="s">
        <v>170</v>
      </c>
      <c r="G11" s="51" t="str">
        <f>VLOOKUP($F11,'2013 Std 170 - Table 7-1'!$G$8:$K$96,2,FALSE)</f>
        <v>Negative</v>
      </c>
      <c r="H11" s="51" t="str">
        <f>VLOOKUP($F11,'2013 Std 170 - Table 7-1'!$G$8:$K$96,3,FALSE)</f>
        <v>NR</v>
      </c>
      <c r="I11" s="51">
        <f>VLOOKUP($F11,'2013 Std 170 - Table 7-1'!$G$8:$K$96,4,FALSE)</f>
        <v>10</v>
      </c>
      <c r="J11" s="51" t="str">
        <f>VLOOKUP($F11,'2013 Std 170 - Table 7-1'!$G$8:$K$96,5,FALSE)</f>
        <v>Yes</v>
      </c>
      <c r="K11" s="26" t="e">
        <f t="shared" ref="K11:K17" si="0">D11*E11*H11/60/D11</f>
        <v>#VALUE!</v>
      </c>
    </row>
    <row r="12" spans="1:12" ht="16.5" customHeight="1" x14ac:dyDescent="0.25">
      <c r="A12" s="100" t="s">
        <v>79</v>
      </c>
      <c r="B12" s="100" t="s">
        <v>75</v>
      </c>
      <c r="C12" s="100" t="s">
        <v>78</v>
      </c>
      <c r="D12" s="101">
        <v>150</v>
      </c>
      <c r="E12" s="101">
        <v>9</v>
      </c>
      <c r="F12" s="100" t="s">
        <v>115</v>
      </c>
      <c r="G12" s="51" t="str">
        <f>VLOOKUP($F12,'2013 Std 170 - Table 7-1'!$G$8:$K$96,2,FALSE)</f>
        <v>NR</v>
      </c>
      <c r="H12" s="51">
        <f>VLOOKUP($F12,'2013 Std 170 - Table 7-1'!$G$8:$K$96,3,FALSE)</f>
        <v>2</v>
      </c>
      <c r="I12" s="51">
        <f>VLOOKUP($F12,'2013 Std 170 - Table 7-1'!$G$8:$K$96,4,FALSE)</f>
        <v>4</v>
      </c>
      <c r="J12" s="51" t="str">
        <f>VLOOKUP($F12,'2013 Std 170 - Table 7-1'!$G$8:$K$96,5,FALSE)</f>
        <v>NR</v>
      </c>
      <c r="K12" s="26">
        <f t="shared" si="0"/>
        <v>0.3</v>
      </c>
    </row>
    <row r="13" spans="1:12" x14ac:dyDescent="0.25">
      <c r="A13" s="100" t="s">
        <v>80</v>
      </c>
      <c r="B13" s="100" t="s">
        <v>75</v>
      </c>
      <c r="C13" s="100" t="s">
        <v>81</v>
      </c>
      <c r="D13" s="101">
        <v>180</v>
      </c>
      <c r="E13" s="101">
        <v>10</v>
      </c>
      <c r="F13" s="100" t="s">
        <v>38</v>
      </c>
      <c r="G13" s="51" t="str">
        <f>VLOOKUP($F13,'2013 Std 170 - Table 7-1'!$G$8:$K$96,2,FALSE)</f>
        <v>NR</v>
      </c>
      <c r="H13" s="51">
        <f>VLOOKUP($F13,'2013 Std 170 - Table 7-1'!$G$8:$K$96,3,FALSE)</f>
        <v>2</v>
      </c>
      <c r="I13" s="51">
        <f>VLOOKUP($F13,'2013 Std 170 - Table 7-1'!$G$8:$K$96,4,FALSE)</f>
        <v>6</v>
      </c>
      <c r="J13" s="51" t="str">
        <f>VLOOKUP($F13,'2013 Std 170 - Table 7-1'!$G$8:$K$96,5,FALSE)</f>
        <v>NR</v>
      </c>
      <c r="K13" s="26">
        <f t="shared" si="0"/>
        <v>0.33333333333333331</v>
      </c>
    </row>
    <row r="14" spans="1:12" x14ac:dyDescent="0.25">
      <c r="A14" s="100" t="s">
        <v>148</v>
      </c>
      <c r="B14" s="100" t="s">
        <v>75</v>
      </c>
      <c r="C14" s="100" t="s">
        <v>207</v>
      </c>
      <c r="D14" s="101">
        <v>500</v>
      </c>
      <c r="E14" s="101">
        <v>10</v>
      </c>
      <c r="F14" s="100" t="s">
        <v>171</v>
      </c>
      <c r="G14" s="51" t="str">
        <f>VLOOKUP($F14,'2013 Std 170 - Table 7-1'!$G$8:$K$96,2,FALSE)</f>
        <v>NR</v>
      </c>
      <c r="H14" s="51">
        <f>VLOOKUP($F14,'2013 Std 170 - Table 7-1'!$G$8:$K$96,3,FALSE)</f>
        <v>2</v>
      </c>
      <c r="I14" s="51">
        <f>VLOOKUP($F14,'2013 Std 170 - Table 7-1'!$G$8:$K$96,4,FALSE)</f>
        <v>6</v>
      </c>
      <c r="J14" s="51" t="str">
        <f>VLOOKUP($F14,'2013 Std 170 - Table 7-1'!$G$8:$K$96,5,FALSE)</f>
        <v>NR</v>
      </c>
      <c r="K14" s="26">
        <f t="shared" si="0"/>
        <v>0.33333333333333331</v>
      </c>
    </row>
    <row r="15" spans="1:12" x14ac:dyDescent="0.25">
      <c r="A15" s="100" t="s">
        <v>208</v>
      </c>
      <c r="B15" s="100" t="s">
        <v>75</v>
      </c>
      <c r="C15" s="100" t="s">
        <v>209</v>
      </c>
      <c r="D15" s="101">
        <v>750</v>
      </c>
      <c r="E15" s="101">
        <v>12</v>
      </c>
      <c r="F15" s="100" t="s">
        <v>159</v>
      </c>
      <c r="G15" s="51" t="str">
        <f>VLOOKUP($F15,'2013 Std 170 - Table 7-1'!$G$8:$K$96,2,FALSE)</f>
        <v>NR</v>
      </c>
      <c r="H15" s="51">
        <f>VLOOKUP($F15,'2013 Std 170 - Table 7-1'!$G$8:$K$96,3,FALSE)</f>
        <v>2</v>
      </c>
      <c r="I15" s="51">
        <f>VLOOKUP($F15,'2013 Std 170 - Table 7-1'!$G$8:$K$96,4,FALSE)</f>
        <v>6</v>
      </c>
      <c r="J15" s="51" t="str">
        <f>VLOOKUP($F15,'2013 Std 170 - Table 7-1'!$G$8:$K$96,5,FALSE)</f>
        <v>NR</v>
      </c>
      <c r="K15" s="26">
        <f t="shared" si="0"/>
        <v>0.4</v>
      </c>
    </row>
    <row r="16" spans="1:12" x14ac:dyDescent="0.25">
      <c r="A16" s="100"/>
      <c r="B16" s="100"/>
      <c r="C16" s="100"/>
      <c r="D16" s="101"/>
      <c r="E16" s="101"/>
      <c r="F16" s="100"/>
      <c r="G16" s="51" t="e">
        <f>VLOOKUP($F16,'2013 Std 170 - Table 7-1'!$G$8:$K$96,2,FALSE)</f>
        <v>#N/A</v>
      </c>
      <c r="H16" s="51" t="e">
        <f>VLOOKUP($F16,'2013 Std 170 - Table 7-1'!$G$8:$K$96,3,FALSE)</f>
        <v>#N/A</v>
      </c>
      <c r="I16" s="51" t="e">
        <f>VLOOKUP($F16,'2013 Std 170 - Table 7-1'!$G$8:$K$96,4,FALSE)</f>
        <v>#N/A</v>
      </c>
      <c r="J16" s="51" t="e">
        <f>VLOOKUP($F16,'2013 Std 170 - Table 7-1'!$G$8:$K$96,5,FALSE)</f>
        <v>#N/A</v>
      </c>
      <c r="K16" s="26" t="e">
        <f t="shared" si="0"/>
        <v>#N/A</v>
      </c>
    </row>
    <row r="17" spans="1:14" x14ac:dyDescent="0.25">
      <c r="A17" s="100"/>
      <c r="B17" s="100"/>
      <c r="C17" s="100"/>
      <c r="D17" s="101"/>
      <c r="E17" s="101"/>
      <c r="F17" s="100"/>
      <c r="G17" s="51" t="e">
        <f>VLOOKUP($F17,'2013 Std 170 - Table 7-1'!$G$8:$K$96,2,FALSE)</f>
        <v>#N/A</v>
      </c>
      <c r="H17" s="51" t="e">
        <f>VLOOKUP($F17,'2013 Std 170 - Table 7-1'!$G$8:$K$96,3,FALSE)</f>
        <v>#N/A</v>
      </c>
      <c r="I17" s="51" t="e">
        <f>VLOOKUP($F17,'2013 Std 170 - Table 7-1'!$G$8:$K$96,4,FALSE)</f>
        <v>#N/A</v>
      </c>
      <c r="J17" s="51" t="e">
        <f>VLOOKUP($F17,'2013 Std 170 - Table 7-1'!$G$8:$K$96,5,FALSE)</f>
        <v>#N/A</v>
      </c>
      <c r="K17" s="26" t="e">
        <f t="shared" si="0"/>
        <v>#N/A</v>
      </c>
    </row>
    <row r="18" spans="1:14" x14ac:dyDescent="0.25">
      <c r="A18" s="100"/>
      <c r="B18" s="100"/>
      <c r="C18" s="100"/>
      <c r="D18" s="101"/>
      <c r="E18" s="101"/>
      <c r="F18" s="100"/>
      <c r="G18" s="51" t="e">
        <f>VLOOKUP($F18,'2013 Std 170 - Table 7-1'!$G$8:$K$96,2,FALSE)</f>
        <v>#N/A</v>
      </c>
      <c r="H18" s="51" t="e">
        <f>VLOOKUP($F18,'2013 Std 170 - Table 7-1'!$G$8:$K$96,3,FALSE)</f>
        <v>#N/A</v>
      </c>
      <c r="I18" s="51" t="e">
        <f>VLOOKUP($F18,'2013 Std 170 - Table 7-1'!$G$8:$K$96,4,FALSE)</f>
        <v>#N/A</v>
      </c>
      <c r="J18" s="51" t="e">
        <f>VLOOKUP($F18,'2013 Std 170 - Table 7-1'!$G$8:$K$96,5,FALSE)</f>
        <v>#N/A</v>
      </c>
      <c r="K18" s="26" t="e">
        <f t="shared" ref="K18:K50" si="1">D18*E18*H18/60/D18</f>
        <v>#N/A</v>
      </c>
    </row>
    <row r="19" spans="1:14" x14ac:dyDescent="0.25">
      <c r="A19" s="100"/>
      <c r="B19" s="100"/>
      <c r="C19" s="100"/>
      <c r="D19" s="101"/>
      <c r="E19" s="101"/>
      <c r="F19" s="100"/>
      <c r="G19" s="51" t="e">
        <f>VLOOKUP($F19,'2013 Std 170 - Table 7-1'!$G$8:$K$96,2,FALSE)</f>
        <v>#N/A</v>
      </c>
      <c r="H19" s="51" t="e">
        <f>VLOOKUP($F19,'2013 Std 170 - Table 7-1'!$G$8:$K$96,3,FALSE)</f>
        <v>#N/A</v>
      </c>
      <c r="I19" s="51" t="e">
        <f>VLOOKUP($F19,'2013 Std 170 - Table 7-1'!$G$8:$K$96,4,FALSE)</f>
        <v>#N/A</v>
      </c>
      <c r="J19" s="51" t="e">
        <f>VLOOKUP($F19,'2013 Std 170 - Table 7-1'!$G$8:$K$96,5,FALSE)</f>
        <v>#N/A</v>
      </c>
      <c r="K19" s="26" t="e">
        <f t="shared" si="1"/>
        <v>#N/A</v>
      </c>
    </row>
    <row r="20" spans="1:14" x14ac:dyDescent="0.25">
      <c r="A20" s="100"/>
      <c r="B20" s="100"/>
      <c r="C20" s="100"/>
      <c r="D20" s="101"/>
      <c r="E20" s="101"/>
      <c r="F20" s="100"/>
      <c r="G20" s="51" t="e">
        <f>VLOOKUP($F20,'2013 Std 170 - Table 7-1'!$G$8:$K$96,2,FALSE)</f>
        <v>#N/A</v>
      </c>
      <c r="H20" s="51" t="e">
        <f>VLOOKUP($F20,'2013 Std 170 - Table 7-1'!$G$8:$K$96,3,FALSE)</f>
        <v>#N/A</v>
      </c>
      <c r="I20" s="51" t="e">
        <f>VLOOKUP($F20,'2013 Std 170 - Table 7-1'!$G$8:$K$96,4,FALSE)</f>
        <v>#N/A</v>
      </c>
      <c r="J20" s="51" t="e">
        <f>VLOOKUP($F20,'2013 Std 170 - Table 7-1'!$G$8:$K$96,5,FALSE)</f>
        <v>#N/A</v>
      </c>
      <c r="K20" s="26" t="e">
        <f t="shared" si="1"/>
        <v>#N/A</v>
      </c>
    </row>
    <row r="21" spans="1:14" x14ac:dyDescent="0.25">
      <c r="A21" s="100"/>
      <c r="B21" s="100"/>
      <c r="C21" s="100"/>
      <c r="D21" s="101"/>
      <c r="E21" s="101"/>
      <c r="F21" s="100"/>
      <c r="G21" s="51" t="e">
        <f>VLOOKUP($F21,'2013 Std 170 - Table 7-1'!$G$8:$K$96,2,FALSE)</f>
        <v>#N/A</v>
      </c>
      <c r="H21" s="51" t="e">
        <f>VLOOKUP($F21,'2013 Std 170 - Table 7-1'!$G$8:$K$96,3,FALSE)</f>
        <v>#N/A</v>
      </c>
      <c r="I21" s="51" t="e">
        <f>VLOOKUP($F21,'2013 Std 170 - Table 7-1'!$G$8:$K$96,4,FALSE)</f>
        <v>#N/A</v>
      </c>
      <c r="J21" s="51" t="e">
        <f>VLOOKUP($F21,'2013 Std 170 - Table 7-1'!$G$8:$K$96,5,FALSE)</f>
        <v>#N/A</v>
      </c>
      <c r="K21" s="26" t="e">
        <f t="shared" si="1"/>
        <v>#N/A</v>
      </c>
    </row>
    <row r="22" spans="1:14" x14ac:dyDescent="0.25">
      <c r="A22" s="100"/>
      <c r="B22" s="100"/>
      <c r="C22" s="100"/>
      <c r="D22" s="101"/>
      <c r="E22" s="101"/>
      <c r="F22" s="100"/>
      <c r="G22" s="51" t="e">
        <f>VLOOKUP($F22,'2013 Std 170 - Table 7-1'!$G$8:$K$96,2,FALSE)</f>
        <v>#N/A</v>
      </c>
      <c r="H22" s="51" t="e">
        <f>VLOOKUP($F22,'2013 Std 170 - Table 7-1'!$G$8:$K$96,3,FALSE)</f>
        <v>#N/A</v>
      </c>
      <c r="I22" s="51" t="e">
        <f>VLOOKUP($F22,'2013 Std 170 - Table 7-1'!$G$8:$K$96,4,FALSE)</f>
        <v>#N/A</v>
      </c>
      <c r="J22" s="51" t="e">
        <f>VLOOKUP($F22,'2013 Std 170 - Table 7-1'!$G$8:$K$96,5,FALSE)</f>
        <v>#N/A</v>
      </c>
      <c r="K22" s="26" t="e">
        <f t="shared" si="1"/>
        <v>#N/A</v>
      </c>
    </row>
    <row r="23" spans="1:14" x14ac:dyDescent="0.25">
      <c r="A23" s="100"/>
      <c r="B23" s="100"/>
      <c r="C23" s="100"/>
      <c r="D23" s="101"/>
      <c r="E23" s="101"/>
      <c r="F23" s="100"/>
      <c r="G23" s="51" t="e">
        <f>VLOOKUP($F23,'2013 Std 170 - Table 7-1'!$G$8:$K$96,2,FALSE)</f>
        <v>#N/A</v>
      </c>
      <c r="H23" s="51" t="e">
        <f>VLOOKUP($F23,'2013 Std 170 - Table 7-1'!$G$8:$K$96,3,FALSE)</f>
        <v>#N/A</v>
      </c>
      <c r="I23" s="51" t="e">
        <f>VLOOKUP($F23,'2013 Std 170 - Table 7-1'!$G$8:$K$96,4,FALSE)</f>
        <v>#N/A</v>
      </c>
      <c r="J23" s="51" t="e">
        <f>VLOOKUP($F23,'2013 Std 170 - Table 7-1'!$G$8:$K$96,5,FALSE)</f>
        <v>#N/A</v>
      </c>
      <c r="K23" s="26" t="e">
        <f t="shared" si="1"/>
        <v>#N/A</v>
      </c>
    </row>
    <row r="24" spans="1:14" x14ac:dyDescent="0.25">
      <c r="A24" s="100"/>
      <c r="B24" s="100"/>
      <c r="C24" s="100"/>
      <c r="D24" s="101"/>
      <c r="E24" s="101"/>
      <c r="F24" s="100"/>
      <c r="G24" s="51" t="e">
        <f>VLOOKUP($F24,'2013 Std 170 - Table 7-1'!$G$8:$K$96,2,FALSE)</f>
        <v>#N/A</v>
      </c>
      <c r="H24" s="51" t="e">
        <f>VLOOKUP($F24,'2013 Std 170 - Table 7-1'!$G$8:$K$96,3,FALSE)</f>
        <v>#N/A</v>
      </c>
      <c r="I24" s="51" t="e">
        <f>VLOOKUP($F24,'2013 Std 170 - Table 7-1'!$G$8:$K$96,4,FALSE)</f>
        <v>#N/A</v>
      </c>
      <c r="J24" s="51" t="e">
        <f>VLOOKUP($F24,'2013 Std 170 - Table 7-1'!$G$8:$K$96,5,FALSE)</f>
        <v>#N/A</v>
      </c>
      <c r="K24" s="26" t="e">
        <f t="shared" si="1"/>
        <v>#N/A</v>
      </c>
    </row>
    <row r="25" spans="1:14" x14ac:dyDescent="0.25">
      <c r="A25" s="100"/>
      <c r="B25" s="100"/>
      <c r="C25" s="100"/>
      <c r="D25" s="101"/>
      <c r="E25" s="101"/>
      <c r="F25" s="100"/>
      <c r="G25" s="51" t="e">
        <f>VLOOKUP($F25,'2013 Std 170 - Table 7-1'!$G$8:$K$96,2,FALSE)</f>
        <v>#N/A</v>
      </c>
      <c r="H25" s="51" t="e">
        <f>VLOOKUP($F25,'2013 Std 170 - Table 7-1'!$G$8:$K$96,3,FALSE)</f>
        <v>#N/A</v>
      </c>
      <c r="I25" s="51" t="e">
        <f>VLOOKUP($F25,'2013 Std 170 - Table 7-1'!$G$8:$K$96,4,FALSE)</f>
        <v>#N/A</v>
      </c>
      <c r="J25" s="51" t="e">
        <f>VLOOKUP($F25,'2013 Std 170 - Table 7-1'!$G$8:$K$96,5,FALSE)</f>
        <v>#N/A</v>
      </c>
      <c r="K25" s="26" t="e">
        <f t="shared" si="1"/>
        <v>#N/A</v>
      </c>
      <c r="M25" s="35" t="s">
        <v>106</v>
      </c>
    </row>
    <row r="26" spans="1:14" x14ac:dyDescent="0.25">
      <c r="A26" s="100"/>
      <c r="B26" s="100"/>
      <c r="C26" s="100"/>
      <c r="D26" s="101"/>
      <c r="E26" s="101"/>
      <c r="F26" s="100"/>
      <c r="G26" s="51" t="e">
        <f>VLOOKUP($F26,'2013 Std 170 - Table 7-1'!$G$8:$K$96,2,FALSE)</f>
        <v>#N/A</v>
      </c>
      <c r="H26" s="51" t="e">
        <f>VLOOKUP($F26,'2013 Std 170 - Table 7-1'!$G$8:$K$96,3,FALSE)</f>
        <v>#N/A</v>
      </c>
      <c r="I26" s="51" t="e">
        <f>VLOOKUP($F26,'2013 Std 170 - Table 7-1'!$G$8:$K$96,4,FALSE)</f>
        <v>#N/A</v>
      </c>
      <c r="J26" s="51" t="e">
        <f>VLOOKUP($F26,'2013 Std 170 - Table 7-1'!$G$8:$K$96,5,FALSE)</f>
        <v>#N/A</v>
      </c>
      <c r="K26" s="26" t="e">
        <f t="shared" si="1"/>
        <v>#N/A</v>
      </c>
      <c r="N26" s="35" t="s">
        <v>107</v>
      </c>
    </row>
    <row r="27" spans="1:14" ht="17.25" x14ac:dyDescent="0.25">
      <c r="A27" s="100"/>
      <c r="B27" s="100"/>
      <c r="C27" s="100"/>
      <c r="D27" s="101"/>
      <c r="E27" s="101"/>
      <c r="F27" s="100"/>
      <c r="G27" s="51" t="e">
        <f>VLOOKUP($F27,'2013 Std 170 - Table 7-1'!$G$8:$K$96,2,FALSE)</f>
        <v>#N/A</v>
      </c>
      <c r="H27" s="51" t="e">
        <f>VLOOKUP($F27,'2013 Std 170 - Table 7-1'!$G$8:$K$96,3,FALSE)</f>
        <v>#N/A</v>
      </c>
      <c r="I27" s="51" t="e">
        <f>VLOOKUP($F27,'2013 Std 170 - Table 7-1'!$G$8:$K$96,4,FALSE)</f>
        <v>#N/A</v>
      </c>
      <c r="J27" s="51" t="e">
        <f>VLOOKUP($F27,'2013 Std 170 - Table 7-1'!$G$8:$K$96,5,FALSE)</f>
        <v>#N/A</v>
      </c>
      <c r="K27" s="26" t="e">
        <f t="shared" si="1"/>
        <v>#N/A</v>
      </c>
      <c r="N27" s="35" t="s">
        <v>154</v>
      </c>
    </row>
    <row r="28" spans="1:14" x14ac:dyDescent="0.25">
      <c r="A28" s="100"/>
      <c r="B28" s="100"/>
      <c r="C28" s="100"/>
      <c r="D28" s="101"/>
      <c r="E28" s="101"/>
      <c r="F28" s="100"/>
      <c r="G28" s="51" t="e">
        <f>VLOOKUP($F28,'2013 Std 170 - Table 7-1'!$G$8:$K$96,2,FALSE)</f>
        <v>#N/A</v>
      </c>
      <c r="H28" s="51" t="e">
        <f>VLOOKUP($F28,'2013 Std 170 - Table 7-1'!$G$8:$K$96,3,FALSE)</f>
        <v>#N/A</v>
      </c>
      <c r="I28" s="51" t="e">
        <f>VLOOKUP($F28,'2013 Std 170 - Table 7-1'!$G$8:$K$96,4,FALSE)</f>
        <v>#N/A</v>
      </c>
      <c r="J28" s="51" t="e">
        <f>VLOOKUP($F28,'2013 Std 170 - Table 7-1'!$G$8:$K$96,5,FALSE)</f>
        <v>#N/A</v>
      </c>
      <c r="K28" s="26" t="e">
        <f t="shared" si="1"/>
        <v>#N/A</v>
      </c>
    </row>
    <row r="29" spans="1:14" x14ac:dyDescent="0.25">
      <c r="A29" s="100"/>
      <c r="B29" s="100"/>
      <c r="C29" s="100"/>
      <c r="D29" s="101"/>
      <c r="E29" s="101"/>
      <c r="F29" s="100"/>
      <c r="G29" s="51" t="e">
        <f>VLOOKUP($F29,'2013 Std 170 - Table 7-1'!$G$8:$K$96,2,FALSE)</f>
        <v>#N/A</v>
      </c>
      <c r="H29" s="51" t="e">
        <f>VLOOKUP($F29,'2013 Std 170 - Table 7-1'!$G$8:$K$96,3,FALSE)</f>
        <v>#N/A</v>
      </c>
      <c r="I29" s="51" t="e">
        <f>VLOOKUP($F29,'2013 Std 170 - Table 7-1'!$G$8:$K$96,4,FALSE)</f>
        <v>#N/A</v>
      </c>
      <c r="J29" s="51" t="e">
        <f>VLOOKUP($F29,'2013 Std 170 - Table 7-1'!$G$8:$K$96,5,FALSE)</f>
        <v>#N/A</v>
      </c>
      <c r="K29" s="26" t="e">
        <f t="shared" si="1"/>
        <v>#N/A</v>
      </c>
      <c r="N29" s="35" t="s">
        <v>108</v>
      </c>
    </row>
    <row r="30" spans="1:14" x14ac:dyDescent="0.25">
      <c r="A30" s="100"/>
      <c r="B30" s="100"/>
      <c r="C30" s="100"/>
      <c r="D30" s="101"/>
      <c r="E30" s="101"/>
      <c r="F30" s="100"/>
      <c r="G30" s="51" t="e">
        <f>VLOOKUP($F30,'2013 Std 170 - Table 7-1'!$G$8:$K$96,2,FALSE)</f>
        <v>#N/A</v>
      </c>
      <c r="H30" s="51" t="e">
        <f>VLOOKUP($F30,'2013 Std 170 - Table 7-1'!$G$8:$K$96,3,FALSE)</f>
        <v>#N/A</v>
      </c>
      <c r="I30" s="51" t="e">
        <f>VLOOKUP($F30,'2013 Std 170 - Table 7-1'!$G$8:$K$96,4,FALSE)</f>
        <v>#N/A</v>
      </c>
      <c r="J30" s="51" t="e">
        <f>VLOOKUP($F30,'2013 Std 170 - Table 7-1'!$G$8:$K$96,5,FALSE)</f>
        <v>#N/A</v>
      </c>
      <c r="K30" s="26" t="e">
        <f t="shared" si="1"/>
        <v>#N/A</v>
      </c>
      <c r="N30" s="35" t="s">
        <v>109</v>
      </c>
    </row>
    <row r="31" spans="1:14" x14ac:dyDescent="0.25">
      <c r="A31" s="100"/>
      <c r="B31" s="100"/>
      <c r="C31" s="100"/>
      <c r="D31" s="101"/>
      <c r="E31" s="101"/>
      <c r="F31" s="100"/>
      <c r="G31" s="51" t="e">
        <f>VLOOKUP($F31,'2013 Std 170 - Table 7-1'!$G$8:$K$96,2,FALSE)</f>
        <v>#N/A</v>
      </c>
      <c r="H31" s="51" t="e">
        <f>VLOOKUP($F31,'2013 Std 170 - Table 7-1'!$G$8:$K$96,3,FALSE)</f>
        <v>#N/A</v>
      </c>
      <c r="I31" s="51" t="e">
        <f>VLOOKUP($F31,'2013 Std 170 - Table 7-1'!$G$8:$K$96,4,FALSE)</f>
        <v>#N/A</v>
      </c>
      <c r="J31" s="51" t="e">
        <f>VLOOKUP($F31,'2013 Std 170 - Table 7-1'!$G$8:$K$96,5,FALSE)</f>
        <v>#N/A</v>
      </c>
      <c r="K31" s="26" t="e">
        <f t="shared" si="1"/>
        <v>#N/A</v>
      </c>
    </row>
    <row r="32" spans="1:14" x14ac:dyDescent="0.25">
      <c r="A32" s="100"/>
      <c r="B32" s="100"/>
      <c r="C32" s="100"/>
      <c r="D32" s="101"/>
      <c r="E32" s="101"/>
      <c r="F32" s="100"/>
      <c r="G32" s="51" t="e">
        <f>VLOOKUP($F32,'2013 Std 170 - Table 7-1'!$G$8:$K$96,2,FALSE)</f>
        <v>#N/A</v>
      </c>
      <c r="H32" s="51" t="e">
        <f>VLOOKUP($F32,'2013 Std 170 - Table 7-1'!$G$8:$K$96,3,FALSE)</f>
        <v>#N/A</v>
      </c>
      <c r="I32" s="51" t="e">
        <f>VLOOKUP($F32,'2013 Std 170 - Table 7-1'!$G$8:$K$96,4,FALSE)</f>
        <v>#N/A</v>
      </c>
      <c r="J32" s="51" t="e">
        <f>VLOOKUP($F32,'2013 Std 170 - Table 7-1'!$G$8:$K$96,5,FALSE)</f>
        <v>#N/A</v>
      </c>
      <c r="K32" s="26" t="e">
        <f t="shared" si="1"/>
        <v>#N/A</v>
      </c>
      <c r="N32" s="35" t="s">
        <v>111</v>
      </c>
    </row>
    <row r="33" spans="1:14" x14ac:dyDescent="0.25">
      <c r="A33" s="100"/>
      <c r="B33" s="100"/>
      <c r="C33" s="100"/>
      <c r="D33" s="101"/>
      <c r="E33" s="101"/>
      <c r="F33" s="100"/>
      <c r="G33" s="51" t="e">
        <f>VLOOKUP($F33,'2013 Std 170 - Table 7-1'!$G$8:$K$96,2,FALSE)</f>
        <v>#N/A</v>
      </c>
      <c r="H33" s="51" t="e">
        <f>VLOOKUP($F33,'2013 Std 170 - Table 7-1'!$G$8:$K$96,3,FALSE)</f>
        <v>#N/A</v>
      </c>
      <c r="I33" s="51" t="e">
        <f>VLOOKUP($F33,'2013 Std 170 - Table 7-1'!$G$8:$K$96,4,FALSE)</f>
        <v>#N/A</v>
      </c>
      <c r="J33" s="51" t="e">
        <f>VLOOKUP($F33,'2013 Std 170 - Table 7-1'!$G$8:$K$96,5,FALSE)</f>
        <v>#N/A</v>
      </c>
      <c r="K33" s="26" t="e">
        <f t="shared" si="1"/>
        <v>#N/A</v>
      </c>
      <c r="N33" s="35" t="s">
        <v>110</v>
      </c>
    </row>
    <row r="34" spans="1:14" x14ac:dyDescent="0.25">
      <c r="A34" s="100"/>
      <c r="B34" s="100"/>
      <c r="C34" s="100"/>
      <c r="D34" s="101"/>
      <c r="E34" s="101"/>
      <c r="F34" s="100"/>
      <c r="G34" s="51" t="e">
        <f>VLOOKUP($F34,'2013 Std 170 - Table 7-1'!$G$8:$K$96,2,FALSE)</f>
        <v>#N/A</v>
      </c>
      <c r="H34" s="51" t="e">
        <f>VLOOKUP($F34,'2013 Std 170 - Table 7-1'!$G$8:$K$96,3,FALSE)</f>
        <v>#N/A</v>
      </c>
      <c r="I34" s="51" t="e">
        <f>VLOOKUP($F34,'2013 Std 170 - Table 7-1'!$G$8:$K$96,4,FALSE)</f>
        <v>#N/A</v>
      </c>
      <c r="J34" s="51" t="e">
        <f>VLOOKUP($F34,'2013 Std 170 - Table 7-1'!$G$8:$K$96,5,FALSE)</f>
        <v>#N/A</v>
      </c>
      <c r="K34" s="26" t="e">
        <f t="shared" si="1"/>
        <v>#N/A</v>
      </c>
    </row>
    <row r="35" spans="1:14" x14ac:dyDescent="0.25">
      <c r="A35" s="100"/>
      <c r="B35" s="100"/>
      <c r="C35" s="100"/>
      <c r="D35" s="101"/>
      <c r="E35" s="101"/>
      <c r="F35" s="100"/>
      <c r="G35" s="51" t="e">
        <f>VLOOKUP($F35,'2013 Std 170 - Table 7-1'!$G$8:$K$96,2,FALSE)</f>
        <v>#N/A</v>
      </c>
      <c r="H35" s="51" t="e">
        <f>VLOOKUP($F35,'2013 Std 170 - Table 7-1'!$G$8:$K$96,3,FALSE)</f>
        <v>#N/A</v>
      </c>
      <c r="I35" s="51" t="e">
        <f>VLOOKUP($F35,'2013 Std 170 - Table 7-1'!$G$8:$K$96,4,FALSE)</f>
        <v>#N/A</v>
      </c>
      <c r="J35" s="51" t="e">
        <f>VLOOKUP($F35,'2013 Std 170 - Table 7-1'!$G$8:$K$96,5,FALSE)</f>
        <v>#N/A</v>
      </c>
      <c r="K35" s="26" t="e">
        <f t="shared" si="1"/>
        <v>#N/A</v>
      </c>
    </row>
    <row r="36" spans="1:14" x14ac:dyDescent="0.25">
      <c r="A36" s="100"/>
      <c r="B36" s="100"/>
      <c r="C36" s="100"/>
      <c r="D36" s="101"/>
      <c r="E36" s="101"/>
      <c r="F36" s="100"/>
      <c r="G36" s="51" t="e">
        <f>VLOOKUP($F36,'2013 Std 170 - Table 7-1'!$G$8:$K$96,2,FALSE)</f>
        <v>#N/A</v>
      </c>
      <c r="H36" s="51" t="e">
        <f>VLOOKUP($F36,'2013 Std 170 - Table 7-1'!$G$8:$K$96,3,FALSE)</f>
        <v>#N/A</v>
      </c>
      <c r="I36" s="51" t="e">
        <f>VLOOKUP($F36,'2013 Std 170 - Table 7-1'!$G$8:$K$96,4,FALSE)</f>
        <v>#N/A</v>
      </c>
      <c r="J36" s="51" t="e">
        <f>VLOOKUP($F36,'2013 Std 170 - Table 7-1'!$G$8:$K$96,5,FALSE)</f>
        <v>#N/A</v>
      </c>
      <c r="K36" s="26" t="e">
        <f t="shared" si="1"/>
        <v>#N/A</v>
      </c>
    </row>
    <row r="37" spans="1:14" x14ac:dyDescent="0.25">
      <c r="A37" s="100"/>
      <c r="B37" s="100"/>
      <c r="C37" s="100"/>
      <c r="D37" s="101"/>
      <c r="E37" s="101"/>
      <c r="F37" s="100"/>
      <c r="G37" s="51" t="e">
        <f>VLOOKUP($F37,'2013 Std 170 - Table 7-1'!$G$8:$K$96,2,FALSE)</f>
        <v>#N/A</v>
      </c>
      <c r="H37" s="51" t="e">
        <f>VLOOKUP($F37,'2013 Std 170 - Table 7-1'!$G$8:$K$96,3,FALSE)</f>
        <v>#N/A</v>
      </c>
      <c r="I37" s="51" t="e">
        <f>VLOOKUP($F37,'2013 Std 170 - Table 7-1'!$G$8:$K$96,4,FALSE)</f>
        <v>#N/A</v>
      </c>
      <c r="J37" s="51" t="e">
        <f>VLOOKUP($F37,'2013 Std 170 - Table 7-1'!$G$8:$K$96,5,FALSE)</f>
        <v>#N/A</v>
      </c>
      <c r="K37" s="26" t="e">
        <f t="shared" si="1"/>
        <v>#N/A</v>
      </c>
    </row>
    <row r="38" spans="1:14" x14ac:dyDescent="0.25">
      <c r="A38" s="100"/>
      <c r="B38" s="100"/>
      <c r="C38" s="100"/>
      <c r="D38" s="101"/>
      <c r="E38" s="101"/>
      <c r="F38" s="100"/>
      <c r="G38" s="51" t="e">
        <f>VLOOKUP($F38,'2013 Std 170 - Table 7-1'!$G$8:$K$96,2,FALSE)</f>
        <v>#N/A</v>
      </c>
      <c r="H38" s="51" t="e">
        <f>VLOOKUP($F38,'2013 Std 170 - Table 7-1'!$G$8:$K$96,3,FALSE)</f>
        <v>#N/A</v>
      </c>
      <c r="I38" s="51" t="e">
        <f>VLOOKUP($F38,'2013 Std 170 - Table 7-1'!$G$8:$K$96,4,FALSE)</f>
        <v>#N/A</v>
      </c>
      <c r="J38" s="51" t="e">
        <f>VLOOKUP($F38,'2013 Std 170 - Table 7-1'!$G$8:$K$96,5,FALSE)</f>
        <v>#N/A</v>
      </c>
      <c r="K38" s="26" t="e">
        <f t="shared" si="1"/>
        <v>#N/A</v>
      </c>
    </row>
    <row r="39" spans="1:14" x14ac:dyDescent="0.25">
      <c r="A39" s="100"/>
      <c r="B39" s="100"/>
      <c r="C39" s="100"/>
      <c r="D39" s="101"/>
      <c r="E39" s="101"/>
      <c r="F39" s="100"/>
      <c r="G39" s="51" t="e">
        <f>VLOOKUP($F39,'2013 Std 170 - Table 7-1'!$G$8:$K$96,2,FALSE)</f>
        <v>#N/A</v>
      </c>
      <c r="H39" s="51" t="e">
        <f>VLOOKUP($F39,'2013 Std 170 - Table 7-1'!$G$8:$K$96,3,FALSE)</f>
        <v>#N/A</v>
      </c>
      <c r="I39" s="51" t="e">
        <f>VLOOKUP($F39,'2013 Std 170 - Table 7-1'!$G$8:$K$96,4,FALSE)</f>
        <v>#N/A</v>
      </c>
      <c r="J39" s="51" t="e">
        <f>VLOOKUP($F39,'2013 Std 170 - Table 7-1'!$G$8:$K$96,5,FALSE)</f>
        <v>#N/A</v>
      </c>
      <c r="K39" s="26" t="e">
        <f t="shared" si="1"/>
        <v>#N/A</v>
      </c>
    </row>
    <row r="40" spans="1:14" x14ac:dyDescent="0.25">
      <c r="A40" s="100"/>
      <c r="B40" s="100"/>
      <c r="C40" s="100"/>
      <c r="D40" s="101"/>
      <c r="E40" s="101"/>
      <c r="F40" s="100"/>
      <c r="G40" s="51" t="e">
        <f>VLOOKUP($F40,'2013 Std 170 - Table 7-1'!$G$8:$K$96,2,FALSE)</f>
        <v>#N/A</v>
      </c>
      <c r="H40" s="51" t="e">
        <f>VLOOKUP($F40,'2013 Std 170 - Table 7-1'!$G$8:$K$96,3,FALSE)</f>
        <v>#N/A</v>
      </c>
      <c r="I40" s="51" t="e">
        <f>VLOOKUP($F40,'2013 Std 170 - Table 7-1'!$G$8:$K$96,4,FALSE)</f>
        <v>#N/A</v>
      </c>
      <c r="J40" s="51" t="e">
        <f>VLOOKUP($F40,'2013 Std 170 - Table 7-1'!$G$8:$K$96,5,FALSE)</f>
        <v>#N/A</v>
      </c>
      <c r="K40" s="26" t="e">
        <f t="shared" si="1"/>
        <v>#N/A</v>
      </c>
    </row>
    <row r="41" spans="1:14" x14ac:dyDescent="0.25">
      <c r="A41" s="100"/>
      <c r="B41" s="100"/>
      <c r="C41" s="100"/>
      <c r="D41" s="101"/>
      <c r="E41" s="101"/>
      <c r="F41" s="100"/>
      <c r="G41" s="51" t="e">
        <f>VLOOKUP($F41,'2013 Std 170 - Table 7-1'!$G$8:$K$96,2,FALSE)</f>
        <v>#N/A</v>
      </c>
      <c r="H41" s="51" t="e">
        <f>VLOOKUP($F41,'2013 Std 170 - Table 7-1'!$G$8:$K$96,3,FALSE)</f>
        <v>#N/A</v>
      </c>
      <c r="I41" s="51" t="e">
        <f>VLOOKUP($F41,'2013 Std 170 - Table 7-1'!$G$8:$K$96,4,FALSE)</f>
        <v>#N/A</v>
      </c>
      <c r="J41" s="51" t="e">
        <f>VLOOKUP($F41,'2013 Std 170 - Table 7-1'!$G$8:$K$96,5,FALSE)</f>
        <v>#N/A</v>
      </c>
      <c r="K41" s="26" t="e">
        <f t="shared" si="1"/>
        <v>#N/A</v>
      </c>
    </row>
    <row r="42" spans="1:14" x14ac:dyDescent="0.25">
      <c r="A42" s="100"/>
      <c r="B42" s="100"/>
      <c r="C42" s="100"/>
      <c r="D42" s="101"/>
      <c r="E42" s="101"/>
      <c r="F42" s="100"/>
      <c r="G42" s="51" t="e">
        <f>VLOOKUP($F42,'2013 Std 170 - Table 7-1'!$G$8:$K$96,2,FALSE)</f>
        <v>#N/A</v>
      </c>
      <c r="H42" s="51" t="e">
        <f>VLOOKUP($F42,'2013 Std 170 - Table 7-1'!$G$8:$K$96,3,FALSE)</f>
        <v>#N/A</v>
      </c>
      <c r="I42" s="51" t="e">
        <f>VLOOKUP($F42,'2013 Std 170 - Table 7-1'!$G$8:$K$96,4,FALSE)</f>
        <v>#N/A</v>
      </c>
      <c r="J42" s="51" t="e">
        <f>VLOOKUP($F42,'2013 Std 170 - Table 7-1'!$G$8:$K$96,5,FALSE)</f>
        <v>#N/A</v>
      </c>
      <c r="K42" s="26" t="e">
        <f t="shared" si="1"/>
        <v>#N/A</v>
      </c>
    </row>
    <row r="43" spans="1:14" x14ac:dyDescent="0.25">
      <c r="A43" s="100"/>
      <c r="B43" s="100"/>
      <c r="C43" s="100"/>
      <c r="D43" s="101"/>
      <c r="E43" s="101"/>
      <c r="F43" s="100"/>
      <c r="G43" s="51" t="e">
        <f>VLOOKUP($F43,'2013 Std 170 - Table 7-1'!$G$8:$K$96,2,FALSE)</f>
        <v>#N/A</v>
      </c>
      <c r="H43" s="51" t="e">
        <f>VLOOKUP($F43,'2013 Std 170 - Table 7-1'!$G$8:$K$96,3,FALSE)</f>
        <v>#N/A</v>
      </c>
      <c r="I43" s="51" t="e">
        <f>VLOOKUP($F43,'2013 Std 170 - Table 7-1'!$G$8:$K$96,4,FALSE)</f>
        <v>#N/A</v>
      </c>
      <c r="J43" s="51" t="e">
        <f>VLOOKUP($F43,'2013 Std 170 - Table 7-1'!$G$8:$K$96,5,FALSE)</f>
        <v>#N/A</v>
      </c>
      <c r="K43" s="26" t="e">
        <f t="shared" si="1"/>
        <v>#N/A</v>
      </c>
    </row>
    <row r="44" spans="1:14" x14ac:dyDescent="0.25">
      <c r="A44" s="100"/>
      <c r="B44" s="100"/>
      <c r="C44" s="100"/>
      <c r="D44" s="101"/>
      <c r="E44" s="101"/>
      <c r="F44" s="100"/>
      <c r="G44" s="51" t="e">
        <f>VLOOKUP($F44,'2013 Std 170 - Table 7-1'!$G$8:$K$96,2,FALSE)</f>
        <v>#N/A</v>
      </c>
      <c r="H44" s="51" t="e">
        <f>VLOOKUP($F44,'2013 Std 170 - Table 7-1'!$G$8:$K$96,3,FALSE)</f>
        <v>#N/A</v>
      </c>
      <c r="I44" s="51" t="e">
        <f>VLOOKUP($F44,'2013 Std 170 - Table 7-1'!$G$8:$K$96,4,FALSE)</f>
        <v>#N/A</v>
      </c>
      <c r="J44" s="51" t="e">
        <f>VLOOKUP($F44,'2013 Std 170 - Table 7-1'!$G$8:$K$96,5,FALSE)</f>
        <v>#N/A</v>
      </c>
      <c r="K44" s="26" t="e">
        <f t="shared" si="1"/>
        <v>#N/A</v>
      </c>
    </row>
    <row r="45" spans="1:14" x14ac:dyDescent="0.25">
      <c r="A45" s="100"/>
      <c r="B45" s="100"/>
      <c r="C45" s="100"/>
      <c r="D45" s="101"/>
      <c r="E45" s="101"/>
      <c r="F45" s="100"/>
      <c r="G45" s="51" t="e">
        <f>VLOOKUP($F45,'2013 Std 170 - Table 7-1'!$G$8:$K$96,2,FALSE)</f>
        <v>#N/A</v>
      </c>
      <c r="H45" s="51" t="e">
        <f>VLOOKUP($F45,'2013 Std 170 - Table 7-1'!$G$8:$K$96,3,FALSE)</f>
        <v>#N/A</v>
      </c>
      <c r="I45" s="51" t="e">
        <f>VLOOKUP($F45,'2013 Std 170 - Table 7-1'!$G$8:$K$96,4,FALSE)</f>
        <v>#N/A</v>
      </c>
      <c r="J45" s="51" t="e">
        <f>VLOOKUP($F45,'2013 Std 170 - Table 7-1'!$G$8:$K$96,5,FALSE)</f>
        <v>#N/A</v>
      </c>
      <c r="K45" s="26" t="e">
        <f t="shared" si="1"/>
        <v>#N/A</v>
      </c>
    </row>
    <row r="46" spans="1:14" x14ac:dyDescent="0.25">
      <c r="A46" s="100"/>
      <c r="B46" s="100"/>
      <c r="C46" s="100"/>
      <c r="D46" s="101"/>
      <c r="E46" s="101"/>
      <c r="F46" s="100"/>
      <c r="G46" s="51" t="e">
        <f>VLOOKUP($F46,'2013 Std 170 - Table 7-1'!$G$8:$K$96,2,FALSE)</f>
        <v>#N/A</v>
      </c>
      <c r="H46" s="51" t="e">
        <f>VLOOKUP($F46,'2013 Std 170 - Table 7-1'!$G$8:$K$96,3,FALSE)</f>
        <v>#N/A</v>
      </c>
      <c r="I46" s="51" t="e">
        <f>VLOOKUP($F46,'2013 Std 170 - Table 7-1'!$G$8:$K$96,4,FALSE)</f>
        <v>#N/A</v>
      </c>
      <c r="J46" s="51" t="e">
        <f>VLOOKUP($F46,'2013 Std 170 - Table 7-1'!$G$8:$K$96,5,FALSE)</f>
        <v>#N/A</v>
      </c>
      <c r="K46" s="26" t="e">
        <f t="shared" si="1"/>
        <v>#N/A</v>
      </c>
    </row>
    <row r="47" spans="1:14" x14ac:dyDescent="0.25">
      <c r="A47" s="100"/>
      <c r="B47" s="100"/>
      <c r="C47" s="100"/>
      <c r="D47" s="101"/>
      <c r="E47" s="101"/>
      <c r="F47" s="100"/>
      <c r="G47" s="51" t="e">
        <f>VLOOKUP($F47,'2013 Std 170 - Table 7-1'!$G$8:$K$96,2,FALSE)</f>
        <v>#N/A</v>
      </c>
      <c r="H47" s="51" t="e">
        <f>VLOOKUP($F47,'2013 Std 170 - Table 7-1'!$G$8:$K$96,3,FALSE)</f>
        <v>#N/A</v>
      </c>
      <c r="I47" s="51" t="e">
        <f>VLOOKUP($F47,'2013 Std 170 - Table 7-1'!$G$8:$K$96,4,FALSE)</f>
        <v>#N/A</v>
      </c>
      <c r="J47" s="51" t="e">
        <f>VLOOKUP($F47,'2013 Std 170 - Table 7-1'!$G$8:$K$96,5,FALSE)</f>
        <v>#N/A</v>
      </c>
      <c r="K47" s="26" t="e">
        <f t="shared" si="1"/>
        <v>#N/A</v>
      </c>
    </row>
    <row r="48" spans="1:14" x14ac:dyDescent="0.25">
      <c r="A48" s="100"/>
      <c r="B48" s="100"/>
      <c r="C48" s="100"/>
      <c r="D48" s="101"/>
      <c r="E48" s="101"/>
      <c r="F48" s="100"/>
      <c r="G48" s="51" t="e">
        <f>VLOOKUP($F48,'2013 Std 170 - Table 7-1'!$G$8:$K$96,2,FALSE)</f>
        <v>#N/A</v>
      </c>
      <c r="H48" s="51" t="e">
        <f>VLOOKUP($F48,'2013 Std 170 - Table 7-1'!$G$8:$K$96,3,FALSE)</f>
        <v>#N/A</v>
      </c>
      <c r="I48" s="51" t="e">
        <f>VLOOKUP($F48,'2013 Std 170 - Table 7-1'!$G$8:$K$96,4,FALSE)</f>
        <v>#N/A</v>
      </c>
      <c r="J48" s="51" t="e">
        <f>VLOOKUP($F48,'2013 Std 170 - Table 7-1'!$G$8:$K$96,5,FALSE)</f>
        <v>#N/A</v>
      </c>
      <c r="K48" s="26" t="e">
        <f t="shared" si="1"/>
        <v>#N/A</v>
      </c>
    </row>
    <row r="49" spans="1:11" x14ac:dyDescent="0.25">
      <c r="A49" s="100"/>
      <c r="B49" s="100"/>
      <c r="C49" s="100"/>
      <c r="D49" s="101"/>
      <c r="E49" s="101"/>
      <c r="F49" s="100"/>
      <c r="G49" s="51" t="e">
        <f>VLOOKUP($F49,'2013 Std 170 - Table 7-1'!$G$8:$K$96,2,FALSE)</f>
        <v>#N/A</v>
      </c>
      <c r="H49" s="51" t="e">
        <f>VLOOKUP($F49,'2013 Std 170 - Table 7-1'!$G$8:$K$96,3,FALSE)</f>
        <v>#N/A</v>
      </c>
      <c r="I49" s="51" t="e">
        <f>VLOOKUP($F49,'2013 Std 170 - Table 7-1'!$G$8:$K$96,4,FALSE)</f>
        <v>#N/A</v>
      </c>
      <c r="J49" s="51" t="e">
        <f>VLOOKUP($F49,'2013 Std 170 - Table 7-1'!$G$8:$K$96,5,FALSE)</f>
        <v>#N/A</v>
      </c>
      <c r="K49" s="26" t="e">
        <f t="shared" si="1"/>
        <v>#N/A</v>
      </c>
    </row>
    <row r="50" spans="1:11" x14ac:dyDescent="0.25">
      <c r="A50" s="100"/>
      <c r="B50" s="100"/>
      <c r="C50" s="100"/>
      <c r="D50" s="101"/>
      <c r="E50" s="101"/>
      <c r="F50" s="100"/>
      <c r="G50" s="51" t="e">
        <f>VLOOKUP($F50,'2013 Std 170 - Table 7-1'!$G$8:$K$96,2,FALSE)</f>
        <v>#N/A</v>
      </c>
      <c r="H50" s="51" t="e">
        <f>VLOOKUP($F50,'2013 Std 170 - Table 7-1'!$G$8:$K$96,3,FALSE)</f>
        <v>#N/A</v>
      </c>
      <c r="I50" s="51" t="e">
        <f>VLOOKUP($F50,'2013 Std 170 - Table 7-1'!$G$8:$K$96,4,FALSE)</f>
        <v>#N/A</v>
      </c>
      <c r="J50" s="51" t="e">
        <f>VLOOKUP($F50,'2013 Std 170 - Table 7-1'!$G$8:$K$96,5,FALSE)</f>
        <v>#N/A</v>
      </c>
      <c r="K50" s="26" t="e">
        <f t="shared" si="1"/>
        <v>#N/A</v>
      </c>
    </row>
    <row r="51" spans="1:11" x14ac:dyDescent="0.25">
      <c r="A51" s="91" t="s">
        <v>2</v>
      </c>
    </row>
    <row r="52" spans="1:11" s="92" customFormat="1" x14ac:dyDescent="0.25">
      <c r="A52" s="1"/>
      <c r="B52" s="1"/>
      <c r="C52" s="1"/>
      <c r="D52" s="31"/>
      <c r="E52" s="31"/>
      <c r="F52" s="1"/>
      <c r="G52" s="34"/>
      <c r="H52" s="34"/>
      <c r="I52" s="34"/>
      <c r="J52" s="34"/>
      <c r="K52" s="27"/>
    </row>
    <row r="53" spans="1:11" s="92" customFormat="1" x14ac:dyDescent="0.25">
      <c r="A53" s="1"/>
      <c r="B53" s="1"/>
      <c r="C53" s="1"/>
      <c r="D53" s="31"/>
      <c r="E53" s="31"/>
      <c r="F53" s="1"/>
      <c r="G53" s="34"/>
      <c r="H53" s="34"/>
      <c r="I53" s="34"/>
      <c r="J53" s="34"/>
      <c r="K53" s="27"/>
    </row>
  </sheetData>
  <sheetProtection algorithmName="SHA-512" hashValue="HZBYEzVwh4+vLbRZx9UdGBpPdiq8XE9ax5fj3L3A/QHH7hd70HYz1+exXfH/6shN5PgkqnVPRPFWAhQx5un+fQ==" saltValue="x5sAwzOmJXasDZ+/YAcwdQ==" spinCount="100000" sheet="1" objects="1" scenarios="1" insertRows="0" selectLockedCells="1"/>
  <dataValidations count="1">
    <dataValidation type="list" allowBlank="1" showInputMessage="1" showErrorMessage="1" sqref="F10:F50" xr:uid="{6C6023C4-DD2C-499E-94FF-73A888C8B872}">
      <formula1>UsageCategory</formula1>
    </dataValidation>
  </dataValidation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5AB3-7FD1-49A2-A233-4230D874F8F2}">
  <dimension ref="F2:N117"/>
  <sheetViews>
    <sheetView workbookViewId="0">
      <pane ySplit="5" topLeftCell="A66" activePane="bottomLeft" state="frozen"/>
      <selection pane="bottomLeft" activeCell="M2" sqref="M2"/>
    </sheetView>
  </sheetViews>
  <sheetFormatPr defaultRowHeight="15" x14ac:dyDescent="0.25"/>
  <cols>
    <col min="1" max="5" width="9.140625" style="91"/>
    <col min="6" max="6" width="27" style="91" bestFit="1" customWidth="1"/>
    <col min="7" max="7" width="39.85546875" style="91" customWidth="1"/>
    <col min="8" max="8" width="28.7109375" style="91" customWidth="1"/>
    <col min="9" max="9" width="16" style="91" customWidth="1"/>
    <col min="10" max="10" width="13.85546875" style="91" customWidth="1"/>
    <col min="11" max="11" width="20" style="91" customWidth="1"/>
    <col min="12" max="16384" width="9.140625" style="91"/>
  </cols>
  <sheetData>
    <row r="2" spans="6:13" ht="36.75" thickBot="1" x14ac:dyDescent="0.6">
      <c r="F2" s="73">
        <v>2017</v>
      </c>
      <c r="G2" s="107" t="s">
        <v>95</v>
      </c>
      <c r="H2" s="108"/>
      <c r="I2" s="108"/>
      <c r="J2" s="108"/>
      <c r="K2" s="7"/>
      <c r="M2" s="115" t="s">
        <v>217</v>
      </c>
    </row>
    <row r="3" spans="6:13" ht="58.5" customHeight="1" x14ac:dyDescent="0.25">
      <c r="G3" s="104" t="s">
        <v>7</v>
      </c>
      <c r="H3" s="104" t="s">
        <v>87</v>
      </c>
      <c r="I3" s="104" t="s">
        <v>83</v>
      </c>
      <c r="J3" s="104" t="s">
        <v>93</v>
      </c>
      <c r="K3" s="104" t="s">
        <v>88</v>
      </c>
    </row>
    <row r="4" spans="6:13" ht="32.25" hidden="1" customHeight="1" x14ac:dyDescent="0.25">
      <c r="G4" s="105"/>
      <c r="H4" s="105"/>
      <c r="I4" s="105"/>
      <c r="J4" s="105"/>
      <c r="K4" s="105"/>
    </row>
    <row r="5" spans="6:13" ht="15.75" thickBot="1" x14ac:dyDescent="0.3">
      <c r="G5" s="106"/>
      <c r="H5" s="106"/>
      <c r="I5" s="106"/>
      <c r="J5" s="106"/>
      <c r="K5" s="106"/>
    </row>
    <row r="6" spans="6:13" ht="15.75" thickBot="1" x14ac:dyDescent="0.3">
      <c r="G6" s="65"/>
      <c r="H6" s="66"/>
      <c r="I6" s="66"/>
      <c r="J6" s="66"/>
      <c r="K6" s="67"/>
    </row>
    <row r="7" spans="6:13" ht="15.75" thickBot="1" x14ac:dyDescent="0.3">
      <c r="F7" s="23" t="s">
        <v>71</v>
      </c>
      <c r="G7" s="102"/>
      <c r="H7" s="103"/>
      <c r="I7" s="103"/>
      <c r="J7" s="103"/>
      <c r="K7" s="43"/>
    </row>
    <row r="8" spans="6:13" ht="15.75" thickBot="1" x14ac:dyDescent="0.3">
      <c r="F8" s="40"/>
      <c r="G8" s="11" t="s">
        <v>10</v>
      </c>
      <c r="H8" s="10" t="s">
        <v>18</v>
      </c>
      <c r="I8" s="44">
        <v>2</v>
      </c>
      <c r="J8" s="44">
        <v>6</v>
      </c>
      <c r="K8" s="55" t="s">
        <v>18</v>
      </c>
    </row>
    <row r="9" spans="6:13" ht="15.75" thickBot="1" x14ac:dyDescent="0.3">
      <c r="F9" s="40"/>
      <c r="G9" s="11" t="s">
        <v>92</v>
      </c>
      <c r="H9" s="10" t="s">
        <v>5</v>
      </c>
      <c r="I9" s="44">
        <v>4</v>
      </c>
      <c r="J9" s="44">
        <v>20</v>
      </c>
      <c r="K9" s="55" t="s">
        <v>18</v>
      </c>
    </row>
    <row r="10" spans="6:13" ht="15.75" thickBot="1" x14ac:dyDescent="0.3">
      <c r="F10" s="40"/>
      <c r="G10" s="11" t="s">
        <v>91</v>
      </c>
      <c r="H10" s="10" t="s">
        <v>14</v>
      </c>
      <c r="I10" s="44">
        <v>2</v>
      </c>
      <c r="J10" s="44">
        <v>12</v>
      </c>
      <c r="K10" s="55" t="s">
        <v>89</v>
      </c>
    </row>
    <row r="11" spans="6:13" ht="17.25" customHeight="1" thickBot="1" x14ac:dyDescent="0.3">
      <c r="F11" s="40"/>
      <c r="G11" s="13" t="s">
        <v>17</v>
      </c>
      <c r="H11" s="14" t="s">
        <v>18</v>
      </c>
      <c r="I11" s="45">
        <v>2</v>
      </c>
      <c r="J11" s="45">
        <v>6</v>
      </c>
      <c r="K11" s="55" t="s">
        <v>18</v>
      </c>
    </row>
    <row r="12" spans="6:13" ht="17.25" customHeight="1" thickBot="1" x14ac:dyDescent="0.3">
      <c r="F12" s="40"/>
      <c r="G12" s="11" t="s">
        <v>90</v>
      </c>
      <c r="H12" s="10" t="s">
        <v>14</v>
      </c>
      <c r="I12" s="44">
        <v>2</v>
      </c>
      <c r="J12" s="44">
        <v>12</v>
      </c>
      <c r="K12" s="55" t="s">
        <v>94</v>
      </c>
    </row>
    <row r="13" spans="6:13" ht="17.25" customHeight="1" thickBot="1" x14ac:dyDescent="0.3">
      <c r="F13" s="40"/>
      <c r="G13" s="11" t="s">
        <v>96</v>
      </c>
      <c r="H13" s="10" t="s">
        <v>18</v>
      </c>
      <c r="I13" s="44">
        <v>2</v>
      </c>
      <c r="J13" s="44">
        <v>6</v>
      </c>
      <c r="K13" s="55" t="s">
        <v>18</v>
      </c>
    </row>
    <row r="14" spans="6:13" ht="17.25" customHeight="1" thickBot="1" x14ac:dyDescent="0.3">
      <c r="F14" s="40"/>
      <c r="G14" s="11" t="s">
        <v>15</v>
      </c>
      <c r="H14" s="10" t="s">
        <v>5</v>
      </c>
      <c r="I14" s="44">
        <v>3</v>
      </c>
      <c r="J14" s="44">
        <v>15</v>
      </c>
      <c r="K14" s="55" t="s">
        <v>18</v>
      </c>
    </row>
    <row r="15" spans="6:13" ht="17.25" customHeight="1" thickBot="1" x14ac:dyDescent="0.3">
      <c r="F15" s="40"/>
      <c r="G15" s="11" t="s">
        <v>97</v>
      </c>
      <c r="H15" s="10" t="s">
        <v>14</v>
      </c>
      <c r="I15" s="44" t="s">
        <v>18</v>
      </c>
      <c r="J15" s="44">
        <v>8</v>
      </c>
      <c r="K15" s="55" t="s">
        <v>89</v>
      </c>
    </row>
    <row r="16" spans="6:13" ht="17.25" customHeight="1" thickBot="1" x14ac:dyDescent="0.3">
      <c r="F16" s="40"/>
      <c r="G16" s="11" t="s">
        <v>12</v>
      </c>
      <c r="H16" s="10" t="s">
        <v>5</v>
      </c>
      <c r="I16" s="44">
        <v>2</v>
      </c>
      <c r="J16" s="44">
        <v>6</v>
      </c>
      <c r="K16" s="55" t="s">
        <v>18</v>
      </c>
    </row>
    <row r="17" spans="6:14" ht="15.75" thickBot="1" x14ac:dyDescent="0.3">
      <c r="G17" s="11" t="s">
        <v>98</v>
      </c>
      <c r="H17" s="10" t="s">
        <v>5</v>
      </c>
      <c r="I17" s="44">
        <v>4</v>
      </c>
      <c r="J17" s="44">
        <v>20</v>
      </c>
      <c r="K17" s="55" t="s">
        <v>18</v>
      </c>
    </row>
    <row r="18" spans="6:14" ht="16.5" thickBot="1" x14ac:dyDescent="0.3">
      <c r="G18" s="11" t="s">
        <v>100</v>
      </c>
      <c r="H18" s="10" t="s">
        <v>5</v>
      </c>
      <c r="I18" s="44">
        <v>4</v>
      </c>
      <c r="J18" s="44">
        <v>20</v>
      </c>
      <c r="K18" s="55" t="s">
        <v>18</v>
      </c>
      <c r="N18" s="22"/>
    </row>
    <row r="19" spans="6:14" ht="15.75" thickBot="1" x14ac:dyDescent="0.3">
      <c r="G19" s="11" t="s">
        <v>99</v>
      </c>
      <c r="H19" s="10" t="s">
        <v>5</v>
      </c>
      <c r="I19" s="44">
        <v>3</v>
      </c>
      <c r="J19" s="44">
        <v>15</v>
      </c>
      <c r="K19" s="55" t="s">
        <v>18</v>
      </c>
    </row>
    <row r="20" spans="6:14" ht="15.75" thickBot="1" x14ac:dyDescent="0.3">
      <c r="G20" s="11" t="s">
        <v>101</v>
      </c>
      <c r="H20" s="10" t="s">
        <v>14</v>
      </c>
      <c r="I20" s="44">
        <v>2</v>
      </c>
      <c r="J20" s="44">
        <v>12</v>
      </c>
      <c r="K20" s="55" t="s">
        <v>102</v>
      </c>
    </row>
    <row r="21" spans="6:14" ht="15.75" thickBot="1" x14ac:dyDescent="0.3">
      <c r="G21" s="11" t="s">
        <v>9</v>
      </c>
      <c r="H21" s="10" t="s">
        <v>18</v>
      </c>
      <c r="I21" s="44">
        <v>2</v>
      </c>
      <c r="J21" s="44">
        <v>6</v>
      </c>
      <c r="K21" s="55" t="s">
        <v>18</v>
      </c>
    </row>
    <row r="22" spans="6:14" ht="15.75" thickBot="1" x14ac:dyDescent="0.3">
      <c r="G22" s="11" t="s">
        <v>8</v>
      </c>
      <c r="H22" s="10" t="s">
        <v>18</v>
      </c>
      <c r="I22" s="44">
        <v>2</v>
      </c>
      <c r="J22" s="44">
        <v>6</v>
      </c>
      <c r="K22" s="55" t="s">
        <v>18</v>
      </c>
    </row>
    <row r="23" spans="6:14" ht="15.75" thickBot="1" x14ac:dyDescent="0.3">
      <c r="G23" s="11" t="s">
        <v>103</v>
      </c>
      <c r="H23" s="10" t="s">
        <v>5</v>
      </c>
      <c r="I23" s="44">
        <v>3</v>
      </c>
      <c r="J23" s="44">
        <v>15</v>
      </c>
      <c r="K23" s="55" t="s">
        <v>18</v>
      </c>
    </row>
    <row r="24" spans="6:14" ht="15.75" thickBot="1" x14ac:dyDescent="0.3">
      <c r="G24" s="11" t="s">
        <v>13</v>
      </c>
      <c r="H24" s="10" t="s">
        <v>18</v>
      </c>
      <c r="I24" s="44">
        <v>2</v>
      </c>
      <c r="J24" s="44">
        <v>6</v>
      </c>
      <c r="K24" s="55" t="s">
        <v>18</v>
      </c>
    </row>
    <row r="25" spans="6:14" ht="15.75" thickBot="1" x14ac:dyDescent="0.3">
      <c r="G25" s="11" t="s">
        <v>16</v>
      </c>
      <c r="H25" s="10" t="s">
        <v>14</v>
      </c>
      <c r="I25" s="44">
        <v>2</v>
      </c>
      <c r="J25" s="44">
        <v>12</v>
      </c>
      <c r="K25" s="55" t="s">
        <v>94</v>
      </c>
    </row>
    <row r="26" spans="6:14" ht="15.75" thickBot="1" x14ac:dyDescent="0.3">
      <c r="G26" s="12" t="s">
        <v>11</v>
      </c>
      <c r="H26" s="8" t="s">
        <v>18</v>
      </c>
      <c r="I26" s="46">
        <v>2</v>
      </c>
      <c r="J26" s="46">
        <v>6</v>
      </c>
      <c r="K26" s="59" t="s">
        <v>18</v>
      </c>
    </row>
    <row r="27" spans="6:14" ht="15.75" thickBot="1" x14ac:dyDescent="0.3">
      <c r="F27" s="15" t="s">
        <v>19</v>
      </c>
      <c r="G27" s="15"/>
      <c r="H27" s="16"/>
      <c r="I27" s="47"/>
      <c r="J27" s="47"/>
      <c r="K27" s="45"/>
    </row>
    <row r="28" spans="6:14" ht="15.75" thickBot="1" x14ac:dyDescent="0.3">
      <c r="F28" s="40"/>
      <c r="G28" s="11" t="s">
        <v>23</v>
      </c>
      <c r="H28" s="10" t="s">
        <v>24</v>
      </c>
      <c r="I28" s="44" t="s">
        <v>18</v>
      </c>
      <c r="J28" s="44">
        <v>10</v>
      </c>
      <c r="K28" s="55" t="s">
        <v>89</v>
      </c>
    </row>
    <row r="29" spans="6:14" ht="15.75" thickBot="1" x14ac:dyDescent="0.3">
      <c r="F29" s="40"/>
      <c r="G29" s="11" t="s">
        <v>112</v>
      </c>
      <c r="H29" s="10" t="s">
        <v>14</v>
      </c>
      <c r="I29" s="44">
        <v>2</v>
      </c>
      <c r="J29" s="44">
        <v>12</v>
      </c>
      <c r="K29" s="55" t="s">
        <v>89</v>
      </c>
    </row>
    <row r="30" spans="6:14" ht="15.75" thickBot="1" x14ac:dyDescent="0.3">
      <c r="F30" s="40"/>
      <c r="G30" s="11" t="s">
        <v>26</v>
      </c>
      <c r="H30" s="10" t="s">
        <v>24</v>
      </c>
      <c r="I30" s="44" t="s">
        <v>18</v>
      </c>
      <c r="J30" s="44">
        <v>10</v>
      </c>
      <c r="K30" s="55" t="s">
        <v>89</v>
      </c>
    </row>
    <row r="31" spans="6:14" ht="15.75" thickBot="1" x14ac:dyDescent="0.3">
      <c r="F31" s="40"/>
      <c r="G31" s="11" t="s">
        <v>22</v>
      </c>
      <c r="H31" s="10" t="s">
        <v>5</v>
      </c>
      <c r="I31" s="44">
        <v>2</v>
      </c>
      <c r="J31" s="44">
        <v>12</v>
      </c>
      <c r="K31" s="55" t="s">
        <v>89</v>
      </c>
    </row>
    <row r="32" spans="6:14" ht="15.75" thickBot="1" x14ac:dyDescent="0.3">
      <c r="F32" s="40"/>
      <c r="G32" s="11" t="s">
        <v>113</v>
      </c>
      <c r="H32" s="10" t="s">
        <v>18</v>
      </c>
      <c r="I32" s="44">
        <v>2</v>
      </c>
      <c r="J32" s="44">
        <v>6</v>
      </c>
      <c r="K32" s="55" t="s">
        <v>18</v>
      </c>
    </row>
    <row r="33" spans="6:11" ht="15.75" thickBot="1" x14ac:dyDescent="0.3">
      <c r="F33" s="40"/>
      <c r="G33" s="11" t="s">
        <v>28</v>
      </c>
      <c r="H33" s="10" t="s">
        <v>18</v>
      </c>
      <c r="I33" s="44">
        <v>2</v>
      </c>
      <c r="J33" s="44">
        <v>6</v>
      </c>
      <c r="K33" s="55" t="s">
        <v>18</v>
      </c>
    </row>
    <row r="34" spans="6:11" ht="15.75" thickBot="1" x14ac:dyDescent="0.3">
      <c r="F34" s="40"/>
      <c r="G34" s="11" t="s">
        <v>27</v>
      </c>
      <c r="H34" s="10" t="s">
        <v>18</v>
      </c>
      <c r="I34" s="44">
        <v>2</v>
      </c>
      <c r="J34" s="44">
        <v>6</v>
      </c>
      <c r="K34" s="55" t="s">
        <v>18</v>
      </c>
    </row>
    <row r="35" spans="6:11" ht="15.75" thickBot="1" x14ac:dyDescent="0.3">
      <c r="F35" s="40"/>
      <c r="G35" s="11" t="s">
        <v>147</v>
      </c>
      <c r="H35" s="10" t="s">
        <v>18</v>
      </c>
      <c r="I35" s="44">
        <v>2</v>
      </c>
      <c r="J35" s="44">
        <v>6</v>
      </c>
      <c r="K35" s="55" t="s">
        <v>18</v>
      </c>
    </row>
    <row r="36" spans="6:11" ht="15.75" thickBot="1" x14ac:dyDescent="0.3">
      <c r="F36" s="40"/>
      <c r="G36" s="11" t="s">
        <v>20</v>
      </c>
      <c r="H36" s="10" t="s">
        <v>18</v>
      </c>
      <c r="I36" s="44" t="s">
        <v>18</v>
      </c>
      <c r="J36" s="44">
        <v>2</v>
      </c>
      <c r="K36" s="55" t="s">
        <v>18</v>
      </c>
    </row>
    <row r="37" spans="6:11" ht="15.75" thickBot="1" x14ac:dyDescent="0.3">
      <c r="F37" s="40"/>
      <c r="G37" s="11" t="s">
        <v>114</v>
      </c>
      <c r="H37" s="10" t="s">
        <v>18</v>
      </c>
      <c r="I37" s="44" t="s">
        <v>18</v>
      </c>
      <c r="J37" s="44">
        <v>2</v>
      </c>
      <c r="K37" s="55" t="s">
        <v>18</v>
      </c>
    </row>
    <row r="38" spans="6:11" ht="15.75" thickBot="1" x14ac:dyDescent="0.3">
      <c r="G38" s="11" t="s">
        <v>115</v>
      </c>
      <c r="H38" s="10" t="s">
        <v>18</v>
      </c>
      <c r="I38" s="44">
        <v>2</v>
      </c>
      <c r="J38" s="44">
        <v>4</v>
      </c>
      <c r="K38" s="55" t="s">
        <v>116</v>
      </c>
    </row>
    <row r="39" spans="6:11" ht="15.75" thickBot="1" x14ac:dyDescent="0.3">
      <c r="G39" s="11" t="s">
        <v>25</v>
      </c>
      <c r="H39" s="10" t="s">
        <v>24</v>
      </c>
      <c r="I39" s="44" t="s">
        <v>18</v>
      </c>
      <c r="J39" s="44">
        <v>10</v>
      </c>
      <c r="K39" s="55" t="s">
        <v>18</v>
      </c>
    </row>
    <row r="40" spans="6:11" ht="15.75" thickBot="1" x14ac:dyDescent="0.3">
      <c r="G40" s="11" t="s">
        <v>117</v>
      </c>
      <c r="H40" s="10" t="s">
        <v>5</v>
      </c>
      <c r="I40" s="44">
        <v>2</v>
      </c>
      <c r="J40" s="44">
        <v>12</v>
      </c>
      <c r="K40" s="55" t="s">
        <v>18</v>
      </c>
    </row>
    <row r="41" spans="6:11" ht="15.75" thickBot="1" x14ac:dyDescent="0.3">
      <c r="G41" s="12" t="s">
        <v>21</v>
      </c>
      <c r="H41" s="8" t="s">
        <v>14</v>
      </c>
      <c r="I41" s="46" t="s">
        <v>18</v>
      </c>
      <c r="J41" s="46">
        <v>10</v>
      </c>
      <c r="K41" s="59" t="s">
        <v>89</v>
      </c>
    </row>
    <row r="42" spans="6:11" ht="15.75" thickBot="1" x14ac:dyDescent="0.3">
      <c r="F42" s="15" t="s">
        <v>118</v>
      </c>
      <c r="G42" s="15"/>
      <c r="H42" s="16"/>
      <c r="I42" s="47"/>
      <c r="J42" s="47"/>
      <c r="K42" s="45"/>
    </row>
    <row r="43" spans="6:11" ht="15.75" thickBot="1" x14ac:dyDescent="0.3">
      <c r="F43" s="40"/>
      <c r="G43" s="12" t="s">
        <v>36</v>
      </c>
      <c r="H43" s="21" t="s">
        <v>14</v>
      </c>
      <c r="I43" s="46" t="s">
        <v>18</v>
      </c>
      <c r="J43" s="46">
        <v>10</v>
      </c>
      <c r="K43" s="55" t="s">
        <v>89</v>
      </c>
    </row>
    <row r="44" spans="6:11" ht="15.75" thickBot="1" x14ac:dyDescent="0.3">
      <c r="F44" s="40"/>
      <c r="G44" s="13" t="s">
        <v>35</v>
      </c>
      <c r="H44" s="42" t="s">
        <v>18</v>
      </c>
      <c r="I44" s="55">
        <v>2</v>
      </c>
      <c r="J44" s="55">
        <v>6</v>
      </c>
      <c r="K44" s="55" t="s">
        <v>18</v>
      </c>
    </row>
    <row r="45" spans="6:11" ht="15.75" thickBot="1" x14ac:dyDescent="0.3">
      <c r="F45" s="40"/>
      <c r="G45" s="11" t="s">
        <v>34</v>
      </c>
      <c r="H45" s="54" t="s">
        <v>14</v>
      </c>
      <c r="I45" s="44">
        <v>2</v>
      </c>
      <c r="J45" s="44">
        <v>6</v>
      </c>
      <c r="K45" s="55" t="s">
        <v>18</v>
      </c>
    </row>
    <row r="46" spans="6:11" ht="15.75" thickBot="1" x14ac:dyDescent="0.3">
      <c r="F46" s="40"/>
      <c r="G46" s="11" t="s">
        <v>32</v>
      </c>
      <c r="H46" s="10" t="s">
        <v>18</v>
      </c>
      <c r="I46" s="44">
        <v>4</v>
      </c>
      <c r="J46" s="44">
        <v>4</v>
      </c>
      <c r="K46" s="55" t="s">
        <v>18</v>
      </c>
    </row>
    <row r="47" spans="6:11" ht="15.75" thickBot="1" x14ac:dyDescent="0.3">
      <c r="G47" s="11" t="s">
        <v>31</v>
      </c>
      <c r="H47" s="10" t="s">
        <v>18</v>
      </c>
      <c r="I47" s="44">
        <v>2</v>
      </c>
      <c r="J47" s="44">
        <v>2</v>
      </c>
      <c r="K47" s="55" t="s">
        <v>18</v>
      </c>
    </row>
    <row r="48" spans="6:11" ht="15.75" thickBot="1" x14ac:dyDescent="0.3">
      <c r="G48" s="12" t="s">
        <v>33</v>
      </c>
      <c r="H48" s="8" t="s">
        <v>18</v>
      </c>
      <c r="I48" s="46" t="s">
        <v>18</v>
      </c>
      <c r="J48" s="46">
        <v>4</v>
      </c>
      <c r="K48" s="59" t="s">
        <v>18</v>
      </c>
    </row>
    <row r="49" spans="6:11" ht="15.75" thickBot="1" x14ac:dyDescent="0.3">
      <c r="F49" s="15" t="s">
        <v>37</v>
      </c>
      <c r="G49" s="15"/>
      <c r="H49" s="16"/>
      <c r="I49" s="47"/>
      <c r="J49" s="47"/>
      <c r="K49" s="45"/>
    </row>
    <row r="50" spans="6:11" ht="15.75" thickBot="1" x14ac:dyDescent="0.3">
      <c r="F50" s="40"/>
      <c r="G50" s="69" t="s">
        <v>40</v>
      </c>
      <c r="H50" s="68" t="s">
        <v>14</v>
      </c>
      <c r="I50" s="55">
        <v>2</v>
      </c>
      <c r="J50" s="55">
        <v>10</v>
      </c>
      <c r="K50" s="55" t="s">
        <v>89</v>
      </c>
    </row>
    <row r="51" spans="6:11" ht="15.75" thickBot="1" x14ac:dyDescent="0.3">
      <c r="G51" s="18" t="s">
        <v>38</v>
      </c>
      <c r="H51" s="9" t="s">
        <v>18</v>
      </c>
      <c r="I51" s="48">
        <v>2</v>
      </c>
      <c r="J51" s="44">
        <v>6</v>
      </c>
      <c r="K51" s="55" t="s">
        <v>18</v>
      </c>
    </row>
    <row r="52" spans="6:11" ht="15.75" thickBot="1" x14ac:dyDescent="0.3">
      <c r="G52" s="63" t="s">
        <v>39</v>
      </c>
      <c r="H52" s="41" t="s">
        <v>5</v>
      </c>
      <c r="I52" s="49">
        <v>3</v>
      </c>
      <c r="J52" s="46">
        <v>15</v>
      </c>
      <c r="K52" s="59" t="s">
        <v>18</v>
      </c>
    </row>
    <row r="53" spans="6:11" ht="15.75" thickBot="1" x14ac:dyDescent="0.3">
      <c r="F53" s="15" t="s">
        <v>41</v>
      </c>
      <c r="G53" s="15"/>
      <c r="H53" s="16"/>
      <c r="I53" s="47"/>
      <c r="J53" s="47"/>
      <c r="K53" s="45"/>
    </row>
    <row r="54" spans="6:11" ht="15.75" thickBot="1" x14ac:dyDescent="0.3">
      <c r="F54" s="40"/>
      <c r="G54" s="11" t="s">
        <v>43</v>
      </c>
      <c r="H54" s="10" t="s">
        <v>14</v>
      </c>
      <c r="I54" s="44">
        <v>2</v>
      </c>
      <c r="J54" s="44">
        <v>12</v>
      </c>
      <c r="K54" s="55" t="s">
        <v>89</v>
      </c>
    </row>
    <row r="55" spans="6:11" ht="24.75" thickBot="1" x14ac:dyDescent="0.3">
      <c r="F55" s="40"/>
      <c r="G55" s="13" t="s">
        <v>119</v>
      </c>
      <c r="H55" s="54" t="s">
        <v>14</v>
      </c>
      <c r="I55" s="55">
        <v>2</v>
      </c>
      <c r="J55" s="56">
        <v>12</v>
      </c>
      <c r="K55" s="55" t="s">
        <v>89</v>
      </c>
    </row>
    <row r="56" spans="6:11" ht="15.75" thickBot="1" x14ac:dyDescent="0.3">
      <c r="F56" s="40"/>
      <c r="G56" s="57" t="s">
        <v>120</v>
      </c>
      <c r="H56" s="54" t="s">
        <v>18</v>
      </c>
      <c r="I56" s="55">
        <v>2</v>
      </c>
      <c r="J56" s="56">
        <v>6</v>
      </c>
      <c r="K56" s="55" t="s">
        <v>18</v>
      </c>
    </row>
    <row r="57" spans="6:11" ht="15.75" thickBot="1" x14ac:dyDescent="0.3">
      <c r="F57" s="40"/>
      <c r="G57" s="13" t="s">
        <v>121</v>
      </c>
      <c r="H57" s="10" t="s">
        <v>14</v>
      </c>
      <c r="I57" s="55" t="s">
        <v>18</v>
      </c>
      <c r="J57" s="56">
        <v>10</v>
      </c>
      <c r="K57" s="55" t="s">
        <v>89</v>
      </c>
    </row>
    <row r="58" spans="6:11" ht="15.75" thickBot="1" x14ac:dyDescent="0.3">
      <c r="F58" s="40"/>
      <c r="G58" s="13" t="s">
        <v>122</v>
      </c>
      <c r="H58" s="10" t="s">
        <v>18</v>
      </c>
      <c r="I58" s="45">
        <v>2</v>
      </c>
      <c r="J58" s="56">
        <v>4</v>
      </c>
      <c r="K58" s="55" t="s">
        <v>18</v>
      </c>
    </row>
    <row r="59" spans="6:11" ht="15.75" thickBot="1" x14ac:dyDescent="0.3">
      <c r="F59" s="40"/>
      <c r="G59" s="13" t="s">
        <v>123</v>
      </c>
      <c r="H59" s="10" t="s">
        <v>14</v>
      </c>
      <c r="I59" s="45">
        <v>2</v>
      </c>
      <c r="J59" s="56">
        <v>10</v>
      </c>
      <c r="K59" s="55" t="s">
        <v>89</v>
      </c>
    </row>
    <row r="60" spans="6:11" ht="15.75" thickBot="1" x14ac:dyDescent="0.3">
      <c r="F60" s="40"/>
      <c r="G60" s="11" t="s">
        <v>47</v>
      </c>
      <c r="H60" s="10" t="s">
        <v>18</v>
      </c>
      <c r="I60" s="44">
        <v>2</v>
      </c>
      <c r="J60" s="55">
        <v>6</v>
      </c>
      <c r="K60" s="55" t="s">
        <v>18</v>
      </c>
    </row>
    <row r="61" spans="6:11" ht="15.75" thickBot="1" x14ac:dyDescent="0.3">
      <c r="F61" s="40"/>
      <c r="G61" s="11" t="s">
        <v>124</v>
      </c>
      <c r="H61" s="10" t="s">
        <v>18</v>
      </c>
      <c r="I61" s="44">
        <v>2</v>
      </c>
      <c r="J61" s="44">
        <v>4</v>
      </c>
      <c r="K61" s="55" t="s">
        <v>18</v>
      </c>
    </row>
    <row r="62" spans="6:11" ht="15.75" thickBot="1" x14ac:dyDescent="0.3">
      <c r="F62" s="40"/>
      <c r="G62" s="11" t="s">
        <v>49</v>
      </c>
      <c r="H62" s="10" t="s">
        <v>14</v>
      </c>
      <c r="I62" s="50">
        <v>2</v>
      </c>
      <c r="J62" s="44">
        <v>6</v>
      </c>
      <c r="K62" s="55" t="s">
        <v>18</v>
      </c>
    </row>
    <row r="63" spans="6:11" ht="15.75" thickBot="1" x14ac:dyDescent="0.3">
      <c r="G63" s="11" t="s">
        <v>125</v>
      </c>
      <c r="H63" s="10" t="s">
        <v>14</v>
      </c>
      <c r="I63" s="44">
        <v>2</v>
      </c>
      <c r="J63" s="44">
        <v>6</v>
      </c>
      <c r="K63" s="55" t="s">
        <v>89</v>
      </c>
    </row>
    <row r="64" spans="6:11" ht="15.75" thickBot="1" x14ac:dyDescent="0.3">
      <c r="G64" s="19" t="s">
        <v>126</v>
      </c>
      <c r="H64" s="20" t="s">
        <v>14</v>
      </c>
      <c r="I64" s="44">
        <v>2</v>
      </c>
      <c r="J64" s="44">
        <v>6</v>
      </c>
      <c r="K64" s="55" t="s">
        <v>89</v>
      </c>
    </row>
    <row r="65" spans="7:11" ht="15.75" thickBot="1" x14ac:dyDescent="0.3">
      <c r="G65" s="11" t="s">
        <v>127</v>
      </c>
      <c r="H65" s="10" t="s">
        <v>14</v>
      </c>
      <c r="I65" s="44">
        <v>2</v>
      </c>
      <c r="J65" s="44">
        <v>6</v>
      </c>
      <c r="K65" s="55" t="s">
        <v>89</v>
      </c>
    </row>
    <row r="66" spans="7:11" ht="15.75" thickBot="1" x14ac:dyDescent="0.3">
      <c r="G66" s="11" t="s">
        <v>128</v>
      </c>
      <c r="H66" s="10" t="s">
        <v>14</v>
      </c>
      <c r="I66" s="44">
        <v>2</v>
      </c>
      <c r="J66" s="44">
        <v>6</v>
      </c>
      <c r="K66" s="55" t="s">
        <v>18</v>
      </c>
    </row>
    <row r="67" spans="7:11" ht="15.75" thickBot="1" x14ac:dyDescent="0.3">
      <c r="G67" s="11" t="s">
        <v>129</v>
      </c>
      <c r="H67" s="10" t="s">
        <v>14</v>
      </c>
      <c r="I67" s="44">
        <v>2</v>
      </c>
      <c r="J67" s="44">
        <v>10</v>
      </c>
      <c r="K67" s="55" t="s">
        <v>89</v>
      </c>
    </row>
    <row r="68" spans="7:11" ht="15.75" thickBot="1" x14ac:dyDescent="0.3">
      <c r="G68" s="11" t="s">
        <v>130</v>
      </c>
      <c r="H68" s="10" t="s">
        <v>14</v>
      </c>
      <c r="I68" s="44">
        <v>2</v>
      </c>
      <c r="J68" s="44">
        <v>6</v>
      </c>
      <c r="K68" s="55" t="s">
        <v>89</v>
      </c>
    </row>
    <row r="69" spans="7:11" ht="15.75" thickBot="1" x14ac:dyDescent="0.3">
      <c r="G69" s="11" t="s">
        <v>131</v>
      </c>
      <c r="H69" s="10" t="s">
        <v>5</v>
      </c>
      <c r="I69" s="44">
        <v>2</v>
      </c>
      <c r="J69" s="44">
        <v>4</v>
      </c>
      <c r="K69" s="55" t="s">
        <v>18</v>
      </c>
    </row>
    <row r="70" spans="7:11" ht="15.75" thickBot="1" x14ac:dyDescent="0.3">
      <c r="G70" s="11" t="s">
        <v>132</v>
      </c>
      <c r="H70" s="10" t="s">
        <v>14</v>
      </c>
      <c r="I70" s="44">
        <v>2</v>
      </c>
      <c r="J70" s="44">
        <v>6</v>
      </c>
      <c r="K70" s="55" t="s">
        <v>89</v>
      </c>
    </row>
    <row r="71" spans="7:11" ht="15.75" thickBot="1" x14ac:dyDescent="0.3">
      <c r="G71" s="11" t="s">
        <v>133</v>
      </c>
      <c r="H71" s="10" t="s">
        <v>14</v>
      </c>
      <c r="I71" s="44">
        <v>2</v>
      </c>
      <c r="J71" s="44">
        <v>6</v>
      </c>
      <c r="K71" s="55" t="s">
        <v>89</v>
      </c>
    </row>
    <row r="72" spans="7:11" ht="15.75" thickBot="1" x14ac:dyDescent="0.3">
      <c r="G72" s="11" t="s">
        <v>134</v>
      </c>
      <c r="H72" s="10" t="s">
        <v>14</v>
      </c>
      <c r="I72" s="44">
        <v>2</v>
      </c>
      <c r="J72" s="44">
        <v>6</v>
      </c>
      <c r="K72" s="55" t="s">
        <v>89</v>
      </c>
    </row>
    <row r="73" spans="7:11" ht="15.75" thickBot="1" x14ac:dyDescent="0.3">
      <c r="G73" s="11" t="s">
        <v>135</v>
      </c>
      <c r="H73" s="10" t="s">
        <v>14</v>
      </c>
      <c r="I73" s="44">
        <v>2</v>
      </c>
      <c r="J73" s="44">
        <v>6</v>
      </c>
      <c r="K73" s="55" t="s">
        <v>89</v>
      </c>
    </row>
    <row r="74" spans="7:11" ht="15.75" thickBot="1" x14ac:dyDescent="0.3">
      <c r="G74" s="11" t="s">
        <v>136</v>
      </c>
      <c r="H74" s="10" t="s">
        <v>14</v>
      </c>
      <c r="I74" s="44">
        <v>2</v>
      </c>
      <c r="J74" s="44">
        <v>10</v>
      </c>
      <c r="K74" s="55" t="s">
        <v>89</v>
      </c>
    </row>
    <row r="75" spans="7:11" ht="15.75" thickBot="1" x14ac:dyDescent="0.3">
      <c r="G75" s="19" t="s">
        <v>46</v>
      </c>
      <c r="H75" s="10" t="s">
        <v>18</v>
      </c>
      <c r="I75" s="44">
        <v>2</v>
      </c>
      <c r="J75" s="44">
        <v>4</v>
      </c>
      <c r="K75" s="55" t="s">
        <v>18</v>
      </c>
    </row>
    <row r="76" spans="7:11" ht="15.75" thickBot="1" x14ac:dyDescent="0.3">
      <c r="G76" s="11" t="s">
        <v>42</v>
      </c>
      <c r="H76" s="10" t="s">
        <v>14</v>
      </c>
      <c r="I76" s="44" t="s">
        <v>18</v>
      </c>
      <c r="J76" s="44">
        <v>10</v>
      </c>
      <c r="K76" s="55" t="s">
        <v>89</v>
      </c>
    </row>
    <row r="77" spans="7:11" ht="15.75" thickBot="1" x14ac:dyDescent="0.3">
      <c r="G77" s="60" t="s">
        <v>137</v>
      </c>
      <c r="H77" s="61" t="s">
        <v>14</v>
      </c>
      <c r="I77" s="44" t="s">
        <v>18</v>
      </c>
      <c r="J77" s="64">
        <v>6</v>
      </c>
      <c r="K77" s="55" t="s">
        <v>89</v>
      </c>
    </row>
    <row r="78" spans="7:11" ht="15.75" thickBot="1" x14ac:dyDescent="0.3">
      <c r="G78" s="60" t="s">
        <v>138</v>
      </c>
      <c r="H78" s="61" t="s">
        <v>14</v>
      </c>
      <c r="I78" s="44">
        <v>2</v>
      </c>
      <c r="J78" s="64">
        <v>6</v>
      </c>
      <c r="K78" s="55" t="s">
        <v>89</v>
      </c>
    </row>
    <row r="79" spans="7:11" ht="15.75" thickBot="1" x14ac:dyDescent="0.3">
      <c r="G79" s="11" t="s">
        <v>44</v>
      </c>
      <c r="H79" s="10" t="s">
        <v>5</v>
      </c>
      <c r="I79" s="44">
        <v>2</v>
      </c>
      <c r="J79" s="55">
        <v>4</v>
      </c>
      <c r="K79" s="55" t="s">
        <v>18</v>
      </c>
    </row>
    <row r="80" spans="7:11" ht="15.75" thickBot="1" x14ac:dyDescent="0.3">
      <c r="G80" s="11" t="s">
        <v>34</v>
      </c>
      <c r="H80" s="10" t="s">
        <v>14</v>
      </c>
      <c r="I80" s="44">
        <v>2</v>
      </c>
      <c r="J80" s="44">
        <v>6</v>
      </c>
      <c r="K80" s="55" t="s">
        <v>18</v>
      </c>
    </row>
    <row r="81" spans="6:11" ht="15.75" thickBot="1" x14ac:dyDescent="0.3">
      <c r="G81" s="19" t="s">
        <v>139</v>
      </c>
      <c r="H81" s="10" t="s">
        <v>6</v>
      </c>
      <c r="I81" s="44">
        <v>2</v>
      </c>
      <c r="J81" s="44">
        <v>6</v>
      </c>
      <c r="K81" s="55" t="s">
        <v>18</v>
      </c>
    </row>
    <row r="82" spans="6:11" ht="15.75" thickBot="1" x14ac:dyDescent="0.3">
      <c r="G82" s="12" t="s">
        <v>48</v>
      </c>
      <c r="H82" s="8" t="s">
        <v>6</v>
      </c>
      <c r="I82" s="46">
        <v>2</v>
      </c>
      <c r="J82" s="46">
        <v>6</v>
      </c>
      <c r="K82" s="59" t="s">
        <v>18</v>
      </c>
    </row>
    <row r="83" spans="6:11" ht="15.75" thickBot="1" x14ac:dyDescent="0.3">
      <c r="F83" s="15" t="s">
        <v>50</v>
      </c>
      <c r="G83" s="15"/>
      <c r="H83" s="16"/>
      <c r="I83" s="47"/>
      <c r="J83" s="47"/>
      <c r="K83" s="45"/>
    </row>
    <row r="84" spans="6:11" ht="15.75" thickBot="1" x14ac:dyDescent="0.3">
      <c r="G84" s="12" t="s">
        <v>51</v>
      </c>
      <c r="H84" s="8" t="s">
        <v>14</v>
      </c>
      <c r="I84" s="46" t="s">
        <v>18</v>
      </c>
      <c r="J84" s="46">
        <v>10</v>
      </c>
      <c r="K84" s="59" t="s">
        <v>89</v>
      </c>
    </row>
    <row r="85" spans="6:11" ht="30" thickBot="1" x14ac:dyDescent="0.3">
      <c r="F85" s="15" t="s">
        <v>140</v>
      </c>
      <c r="G85" s="15"/>
      <c r="H85" s="16"/>
      <c r="I85" s="47"/>
      <c r="J85" s="47"/>
      <c r="K85" s="45"/>
    </row>
    <row r="86" spans="6:11" ht="15.75" thickBot="1" x14ac:dyDescent="0.3">
      <c r="F86" s="40"/>
      <c r="G86" s="11" t="s">
        <v>54</v>
      </c>
      <c r="H86" s="10" t="s">
        <v>5</v>
      </c>
      <c r="I86" s="44">
        <v>2</v>
      </c>
      <c r="J86" s="44">
        <v>4</v>
      </c>
      <c r="K86" s="55" t="s">
        <v>18</v>
      </c>
    </row>
    <row r="87" spans="6:11" ht="15.75" thickBot="1" x14ac:dyDescent="0.3">
      <c r="G87" s="11" t="s">
        <v>143</v>
      </c>
      <c r="H87" s="10" t="s">
        <v>14</v>
      </c>
      <c r="I87" s="44">
        <v>2</v>
      </c>
      <c r="J87" s="44">
        <v>6</v>
      </c>
      <c r="K87" s="55" t="s">
        <v>89</v>
      </c>
    </row>
    <row r="88" spans="6:11" ht="15.75" thickBot="1" x14ac:dyDescent="0.3">
      <c r="G88" s="12" t="s">
        <v>144</v>
      </c>
      <c r="H88" s="8" t="s">
        <v>5</v>
      </c>
      <c r="I88" s="46">
        <v>2</v>
      </c>
      <c r="J88" s="46">
        <v>4</v>
      </c>
      <c r="K88" s="49" t="s">
        <v>18</v>
      </c>
    </row>
    <row r="89" spans="6:11" ht="15.75" thickBot="1" x14ac:dyDescent="0.3">
      <c r="F89" s="15" t="s">
        <v>55</v>
      </c>
      <c r="G89" s="15"/>
      <c r="H89" s="16"/>
      <c r="I89" s="47"/>
      <c r="J89" s="47"/>
      <c r="K89" s="45"/>
    </row>
    <row r="90" spans="6:11" ht="15.75" thickBot="1" x14ac:dyDescent="0.3">
      <c r="F90" s="40"/>
      <c r="G90" s="11" t="s">
        <v>63</v>
      </c>
      <c r="H90" s="10" t="s">
        <v>14</v>
      </c>
      <c r="I90" s="44" t="s">
        <v>18</v>
      </c>
      <c r="J90" s="44">
        <v>10</v>
      </c>
      <c r="K90" s="55" t="s">
        <v>89</v>
      </c>
    </row>
    <row r="91" spans="6:11" ht="15.75" thickBot="1" x14ac:dyDescent="0.3">
      <c r="F91" s="40"/>
      <c r="G91" s="11" t="s">
        <v>62</v>
      </c>
      <c r="H91" s="10" t="s">
        <v>14</v>
      </c>
      <c r="I91" s="44" t="s">
        <v>18</v>
      </c>
      <c r="J91" s="44">
        <v>10</v>
      </c>
      <c r="K91" s="55" t="s">
        <v>89</v>
      </c>
    </row>
    <row r="92" spans="6:11" ht="15.75" thickBot="1" x14ac:dyDescent="0.3">
      <c r="F92" s="40"/>
      <c r="G92" s="11" t="s">
        <v>60</v>
      </c>
      <c r="H92" s="10" t="s">
        <v>5</v>
      </c>
      <c r="I92" s="44" t="s">
        <v>18</v>
      </c>
      <c r="J92" s="44">
        <v>2</v>
      </c>
      <c r="K92" s="55" t="s">
        <v>18</v>
      </c>
    </row>
    <row r="93" spans="6:11" ht="15.75" thickBot="1" x14ac:dyDescent="0.3">
      <c r="F93" s="40"/>
      <c r="G93" s="11" t="s">
        <v>145</v>
      </c>
      <c r="H93" s="10" t="s">
        <v>18</v>
      </c>
      <c r="I93" s="44" t="s">
        <v>18</v>
      </c>
      <c r="J93" s="44">
        <v>2</v>
      </c>
      <c r="K93" s="55" t="s">
        <v>18</v>
      </c>
    </row>
    <row r="94" spans="6:11" ht="15.75" thickBot="1" x14ac:dyDescent="0.3">
      <c r="G94" s="11" t="s">
        <v>56</v>
      </c>
      <c r="H94" s="10" t="s">
        <v>18</v>
      </c>
      <c r="I94" s="44">
        <v>2</v>
      </c>
      <c r="J94" s="44">
        <v>10</v>
      </c>
      <c r="K94" s="55" t="s">
        <v>18</v>
      </c>
    </row>
    <row r="95" spans="6:11" ht="15.75" thickBot="1" x14ac:dyDescent="0.3">
      <c r="G95" s="13" t="s">
        <v>64</v>
      </c>
      <c r="H95" s="54" t="s">
        <v>14</v>
      </c>
      <c r="I95" s="55" t="s">
        <v>18</v>
      </c>
      <c r="J95" s="46">
        <v>10</v>
      </c>
      <c r="K95" s="55" t="s">
        <v>89</v>
      </c>
    </row>
    <row r="96" spans="6:11" ht="15.75" thickBot="1" x14ac:dyDescent="0.3">
      <c r="G96" s="11" t="s">
        <v>58</v>
      </c>
      <c r="H96" s="10" t="s">
        <v>14</v>
      </c>
      <c r="I96" s="44">
        <v>2</v>
      </c>
      <c r="J96" s="55">
        <v>10</v>
      </c>
      <c r="K96" s="55" t="s">
        <v>89</v>
      </c>
    </row>
    <row r="97" spans="6:11" ht="15.75" thickBot="1" x14ac:dyDescent="0.3">
      <c r="G97" s="11" t="s">
        <v>61</v>
      </c>
      <c r="H97" s="10" t="s">
        <v>14</v>
      </c>
      <c r="I97" s="44" t="s">
        <v>18</v>
      </c>
      <c r="J97" s="44">
        <v>10</v>
      </c>
      <c r="K97" s="55" t="s">
        <v>89</v>
      </c>
    </row>
    <row r="98" spans="6:11" ht="15.75" thickBot="1" x14ac:dyDescent="0.3">
      <c r="G98" s="11" t="s">
        <v>59</v>
      </c>
      <c r="H98" s="10" t="s">
        <v>14</v>
      </c>
      <c r="I98" s="44" t="s">
        <v>18</v>
      </c>
      <c r="J98" s="44">
        <v>10</v>
      </c>
      <c r="K98" s="55" t="s">
        <v>89</v>
      </c>
    </row>
    <row r="99" spans="6:11" ht="15.75" thickBot="1" x14ac:dyDescent="0.3">
      <c r="G99" s="12" t="s">
        <v>57</v>
      </c>
      <c r="H99" s="8" t="s">
        <v>14</v>
      </c>
      <c r="I99" s="46" t="s">
        <v>18</v>
      </c>
      <c r="J99" s="46">
        <v>10</v>
      </c>
      <c r="K99" s="59" t="s">
        <v>89</v>
      </c>
    </row>
    <row r="100" spans="6:11" ht="15.75" thickBot="1" x14ac:dyDescent="0.3">
      <c r="F100" s="15" t="s">
        <v>65</v>
      </c>
      <c r="G100" s="15"/>
      <c r="H100" s="16"/>
      <c r="I100" s="47"/>
      <c r="J100" s="47"/>
      <c r="K100" s="45"/>
    </row>
    <row r="101" spans="6:11" ht="15.75" thickBot="1" x14ac:dyDescent="0.3">
      <c r="F101" s="40"/>
      <c r="G101" s="11" t="s">
        <v>67</v>
      </c>
      <c r="H101" s="10" t="s">
        <v>5</v>
      </c>
      <c r="I101" s="44">
        <v>2</v>
      </c>
      <c r="J101" s="44">
        <v>4</v>
      </c>
      <c r="K101" s="55" t="s">
        <v>18</v>
      </c>
    </row>
    <row r="102" spans="6:11" ht="15.75" thickBot="1" x14ac:dyDescent="0.3">
      <c r="F102" s="40"/>
      <c r="G102" s="11" t="s">
        <v>68</v>
      </c>
      <c r="H102" s="10" t="s">
        <v>14</v>
      </c>
      <c r="I102" s="44">
        <v>2</v>
      </c>
      <c r="J102" s="44">
        <v>10</v>
      </c>
      <c r="K102" s="55" t="s">
        <v>89</v>
      </c>
    </row>
    <row r="103" spans="6:11" ht="15.75" thickBot="1" x14ac:dyDescent="0.3">
      <c r="G103" s="11" t="s">
        <v>66</v>
      </c>
      <c r="H103" s="10" t="s">
        <v>14</v>
      </c>
      <c r="I103" s="44">
        <v>2</v>
      </c>
      <c r="J103" s="44">
        <v>10</v>
      </c>
      <c r="K103" s="55" t="s">
        <v>89</v>
      </c>
    </row>
    <row r="104" spans="6:11" x14ac:dyDescent="0.25">
      <c r="G104" s="7"/>
      <c r="H104" s="7"/>
      <c r="I104" s="7"/>
      <c r="J104" s="7"/>
      <c r="K104" s="7"/>
    </row>
    <row r="105" spans="6:11" x14ac:dyDescent="0.25">
      <c r="F105" s="62" t="s">
        <v>106</v>
      </c>
      <c r="G105" s="70" t="s">
        <v>141</v>
      </c>
      <c r="H105" s="7"/>
      <c r="I105" s="7"/>
      <c r="J105" s="7"/>
      <c r="K105" s="7"/>
    </row>
    <row r="106" spans="6:11" x14ac:dyDescent="0.25">
      <c r="G106" s="70" t="s">
        <v>142</v>
      </c>
      <c r="H106" s="7"/>
      <c r="I106" s="7"/>
      <c r="J106" s="7"/>
      <c r="K106" s="7"/>
    </row>
    <row r="107" spans="6:11" x14ac:dyDescent="0.25">
      <c r="G107" s="7"/>
      <c r="H107" s="7"/>
      <c r="I107" s="7"/>
      <c r="J107" s="7"/>
      <c r="K107" s="7"/>
    </row>
    <row r="108" spans="6:11" x14ac:dyDescent="0.25">
      <c r="G108" s="7"/>
      <c r="H108" s="7"/>
      <c r="I108" s="7"/>
      <c r="J108" s="7"/>
      <c r="K108" s="7"/>
    </row>
    <row r="109" spans="6:11" x14ac:dyDescent="0.25">
      <c r="G109" s="7"/>
      <c r="H109" s="7"/>
      <c r="I109" s="7"/>
      <c r="J109" s="7"/>
      <c r="K109" s="7"/>
    </row>
    <row r="110" spans="6:11" x14ac:dyDescent="0.25">
      <c r="G110" s="7"/>
      <c r="H110" s="7"/>
      <c r="I110" s="7"/>
      <c r="J110" s="7"/>
      <c r="K110" s="7"/>
    </row>
    <row r="111" spans="6:11" x14ac:dyDescent="0.25">
      <c r="G111" s="7"/>
      <c r="H111" s="7"/>
      <c r="I111" s="7"/>
      <c r="J111" s="7"/>
      <c r="K111" s="7"/>
    </row>
    <row r="112" spans="6:11" x14ac:dyDescent="0.25">
      <c r="G112" s="7"/>
      <c r="H112" s="7"/>
      <c r="I112" s="7"/>
      <c r="J112" s="7"/>
      <c r="K112" s="7"/>
    </row>
    <row r="113" spans="7:11" x14ac:dyDescent="0.25">
      <c r="G113" s="7"/>
      <c r="H113" s="7"/>
      <c r="I113" s="7"/>
      <c r="J113" s="7"/>
      <c r="K113" s="7"/>
    </row>
    <row r="114" spans="7:11" x14ac:dyDescent="0.25">
      <c r="G114" s="7"/>
      <c r="H114" s="7"/>
      <c r="I114" s="7"/>
      <c r="J114" s="7"/>
      <c r="K114" s="7"/>
    </row>
    <row r="115" spans="7:11" x14ac:dyDescent="0.25">
      <c r="G115" s="7"/>
      <c r="H115" s="7"/>
      <c r="I115" s="7"/>
      <c r="J115" s="7"/>
      <c r="K115" s="7"/>
    </row>
    <row r="116" spans="7:11" x14ac:dyDescent="0.25">
      <c r="G116" s="7"/>
      <c r="H116" s="7"/>
      <c r="I116" s="7"/>
      <c r="J116" s="7"/>
      <c r="K116" s="7"/>
    </row>
    <row r="117" spans="7:11" x14ac:dyDescent="0.25">
      <c r="G117" s="7"/>
      <c r="H117" s="7"/>
      <c r="I117" s="7"/>
      <c r="J117" s="7"/>
      <c r="K117" s="7"/>
    </row>
  </sheetData>
  <sheetProtection algorithmName="SHA-512" hashValue="s+NiEMQM6hgMKz6YsNd6my5WzhvXGn7XqljWkfQYAqUcyQvm3AY6TcP+3OoB7dYZDNb9Bc6CwysSIMrZmtZ7vA==" saltValue="1xqPDv4OeHPFtXUGGHGjug==" spinCount="100000" sheet="1" objects="1" scenarios="1"/>
  <mergeCells count="7">
    <mergeCell ref="G7:J7"/>
    <mergeCell ref="K3:K5"/>
    <mergeCell ref="G2:J2"/>
    <mergeCell ref="G3:G5"/>
    <mergeCell ref="H3:H5"/>
    <mergeCell ref="I3:I5"/>
    <mergeCell ref="J3:J5"/>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576F-200A-470F-8933-961D6D38C205}">
  <dimension ref="F2:N111"/>
  <sheetViews>
    <sheetView workbookViewId="0">
      <pane ySplit="4" topLeftCell="A5" activePane="bottomLeft" state="frozen"/>
      <selection pane="bottomLeft" activeCell="M2" sqref="M2"/>
    </sheetView>
  </sheetViews>
  <sheetFormatPr defaultRowHeight="15" x14ac:dyDescent="0.25"/>
  <cols>
    <col min="6" max="6" width="27" bestFit="1" customWidth="1"/>
    <col min="7" max="7" width="39.85546875" customWidth="1"/>
    <col min="8" max="8" width="31.28515625" customWidth="1"/>
    <col min="9" max="9" width="16" customWidth="1"/>
    <col min="10" max="10" width="13.85546875" customWidth="1"/>
    <col min="11" max="11" width="19.85546875" customWidth="1"/>
  </cols>
  <sheetData>
    <row r="2" spans="6:14" ht="36.75" thickBot="1" x14ac:dyDescent="0.6">
      <c r="F2" s="73">
        <v>2013</v>
      </c>
      <c r="G2" s="107" t="s">
        <v>95</v>
      </c>
      <c r="H2" s="108"/>
      <c r="I2" s="108"/>
      <c r="J2" s="108"/>
      <c r="K2" s="7"/>
      <c r="M2" s="115" t="s">
        <v>217</v>
      </c>
    </row>
    <row r="3" spans="6:14" ht="58.5" customHeight="1" x14ac:dyDescent="0.25">
      <c r="G3" s="104" t="s">
        <v>7</v>
      </c>
      <c r="H3" s="104" t="s">
        <v>87</v>
      </c>
      <c r="I3" s="104" t="s">
        <v>83</v>
      </c>
      <c r="J3" s="104" t="s">
        <v>93</v>
      </c>
      <c r="K3" s="104" t="s">
        <v>88</v>
      </c>
    </row>
    <row r="4" spans="6:14" ht="32.25" hidden="1" customHeight="1" x14ac:dyDescent="0.25">
      <c r="G4" s="105"/>
      <c r="H4" s="105"/>
      <c r="I4" s="105"/>
      <c r="J4" s="105"/>
      <c r="K4" s="105"/>
    </row>
    <row r="5" spans="6:14" ht="15.75" thickBot="1" x14ac:dyDescent="0.3">
      <c r="G5" s="105"/>
      <c r="H5" s="105"/>
      <c r="I5" s="105"/>
      <c r="J5" s="105"/>
      <c r="K5" s="105"/>
    </row>
    <row r="6" spans="6:14" ht="15.75" thickBot="1" x14ac:dyDescent="0.3">
      <c r="G6" s="74"/>
      <c r="H6" s="58"/>
      <c r="I6" s="58"/>
      <c r="J6" s="58"/>
      <c r="K6" s="75"/>
    </row>
    <row r="7" spans="6:14" ht="15.75" thickBot="1" x14ac:dyDescent="0.3">
      <c r="F7" s="15" t="s">
        <v>71</v>
      </c>
      <c r="G7" s="102"/>
      <c r="H7" s="103"/>
      <c r="I7" s="103"/>
      <c r="J7" s="103"/>
      <c r="K7" s="43"/>
    </row>
    <row r="8" spans="6:14" x14ac:dyDescent="0.25">
      <c r="G8" s="77" t="s">
        <v>156</v>
      </c>
      <c r="H8" s="78" t="s">
        <v>5</v>
      </c>
      <c r="I8" s="78">
        <v>4</v>
      </c>
      <c r="J8" s="78">
        <v>20</v>
      </c>
      <c r="K8" s="78" t="s">
        <v>18</v>
      </c>
    </row>
    <row r="9" spans="6:14" ht="15.75" x14ac:dyDescent="0.25">
      <c r="G9" s="77" t="s">
        <v>157</v>
      </c>
      <c r="H9" s="78" t="s">
        <v>5</v>
      </c>
      <c r="I9" s="78">
        <v>4</v>
      </c>
      <c r="J9" s="78">
        <v>20</v>
      </c>
      <c r="K9" s="78" t="s">
        <v>18</v>
      </c>
      <c r="N9" s="22"/>
    </row>
    <row r="10" spans="6:14" x14ac:dyDescent="0.25">
      <c r="G10" s="77" t="s">
        <v>158</v>
      </c>
      <c r="H10" s="78" t="s">
        <v>5</v>
      </c>
      <c r="I10" s="78">
        <v>4</v>
      </c>
      <c r="J10" s="78">
        <v>20</v>
      </c>
      <c r="K10" s="78" t="s">
        <v>18</v>
      </c>
    </row>
    <row r="11" spans="6:14" x14ac:dyDescent="0.25">
      <c r="G11" s="77" t="s">
        <v>8</v>
      </c>
      <c r="H11" s="78" t="s">
        <v>18</v>
      </c>
      <c r="I11" s="78">
        <v>2</v>
      </c>
      <c r="J11" s="78">
        <v>6</v>
      </c>
      <c r="K11" s="78" t="s">
        <v>18</v>
      </c>
    </row>
    <row r="12" spans="6:14" x14ac:dyDescent="0.25">
      <c r="G12" s="77" t="s">
        <v>9</v>
      </c>
      <c r="H12" s="78" t="s">
        <v>18</v>
      </c>
      <c r="I12" s="78">
        <v>2</v>
      </c>
      <c r="J12" s="78">
        <v>6</v>
      </c>
      <c r="K12" s="78" t="s">
        <v>18</v>
      </c>
    </row>
    <row r="13" spans="6:14" x14ac:dyDescent="0.25">
      <c r="G13" s="77" t="s">
        <v>159</v>
      </c>
      <c r="H13" s="78" t="s">
        <v>18</v>
      </c>
      <c r="I13" s="78">
        <v>2</v>
      </c>
      <c r="J13" s="78">
        <v>6</v>
      </c>
      <c r="K13" s="78" t="s">
        <v>18</v>
      </c>
    </row>
    <row r="14" spans="6:14" x14ac:dyDescent="0.25">
      <c r="G14" s="77" t="s">
        <v>160</v>
      </c>
      <c r="H14" s="78" t="s">
        <v>18</v>
      </c>
      <c r="I14" s="78">
        <v>2</v>
      </c>
      <c r="J14" s="78">
        <v>6</v>
      </c>
      <c r="K14" s="78" t="s">
        <v>18</v>
      </c>
    </row>
    <row r="15" spans="6:14" x14ac:dyDescent="0.25">
      <c r="G15" s="77" t="s">
        <v>161</v>
      </c>
      <c r="H15" s="78" t="s">
        <v>18</v>
      </c>
      <c r="I15" s="78">
        <v>2</v>
      </c>
      <c r="J15" s="78">
        <v>6</v>
      </c>
      <c r="K15" s="78" t="s">
        <v>18</v>
      </c>
    </row>
    <row r="16" spans="6:14" x14ac:dyDescent="0.25">
      <c r="G16" s="77" t="s">
        <v>12</v>
      </c>
      <c r="H16" s="78" t="s">
        <v>5</v>
      </c>
      <c r="I16" s="78">
        <v>2</v>
      </c>
      <c r="J16" s="78">
        <v>6</v>
      </c>
      <c r="K16" s="78" t="s">
        <v>18</v>
      </c>
    </row>
    <row r="17" spans="6:11" x14ac:dyDescent="0.25">
      <c r="G17" s="77" t="s">
        <v>162</v>
      </c>
      <c r="H17" s="78" t="s">
        <v>18</v>
      </c>
      <c r="I17" s="78">
        <v>2</v>
      </c>
      <c r="J17" s="78">
        <v>6</v>
      </c>
      <c r="K17" s="78" t="s">
        <v>18</v>
      </c>
    </row>
    <row r="18" spans="6:11" x14ac:dyDescent="0.25">
      <c r="G18" s="77" t="s">
        <v>163</v>
      </c>
      <c r="H18" s="78" t="s">
        <v>5</v>
      </c>
      <c r="I18" s="78">
        <v>3</v>
      </c>
      <c r="J18" s="78">
        <v>15</v>
      </c>
      <c r="K18" s="78" t="s">
        <v>18</v>
      </c>
    </row>
    <row r="19" spans="6:11" x14ac:dyDescent="0.25">
      <c r="G19" s="77" t="s">
        <v>164</v>
      </c>
      <c r="H19" s="78" t="s">
        <v>14</v>
      </c>
      <c r="I19" s="78" t="s">
        <v>18</v>
      </c>
      <c r="J19" s="78">
        <v>8</v>
      </c>
      <c r="K19" s="78" t="s">
        <v>89</v>
      </c>
    </row>
    <row r="20" spans="6:11" x14ac:dyDescent="0.25">
      <c r="G20" s="77" t="s">
        <v>15</v>
      </c>
      <c r="H20" s="78" t="s">
        <v>5</v>
      </c>
      <c r="I20" s="78">
        <v>3</v>
      </c>
      <c r="J20" s="78">
        <v>15</v>
      </c>
      <c r="K20" s="78" t="s">
        <v>18</v>
      </c>
    </row>
    <row r="21" spans="6:11" x14ac:dyDescent="0.25">
      <c r="G21" s="77" t="s">
        <v>165</v>
      </c>
      <c r="H21" s="78" t="s">
        <v>14</v>
      </c>
      <c r="I21" s="78">
        <v>2</v>
      </c>
      <c r="J21" s="78">
        <v>12</v>
      </c>
      <c r="K21" s="78" t="s">
        <v>89</v>
      </c>
    </row>
    <row r="22" spans="6:11" x14ac:dyDescent="0.25">
      <c r="G22" s="77" t="s">
        <v>166</v>
      </c>
      <c r="H22" s="78" t="s">
        <v>14</v>
      </c>
      <c r="I22" s="78">
        <v>2</v>
      </c>
      <c r="J22" s="78">
        <v>12</v>
      </c>
      <c r="K22" s="78" t="s">
        <v>89</v>
      </c>
    </row>
    <row r="23" spans="6:11" x14ac:dyDescent="0.25">
      <c r="G23" s="77" t="s">
        <v>167</v>
      </c>
      <c r="H23" s="78" t="s">
        <v>14</v>
      </c>
      <c r="I23" s="78">
        <v>2</v>
      </c>
      <c r="J23" s="78">
        <v>12</v>
      </c>
      <c r="K23" s="78" t="s">
        <v>89</v>
      </c>
    </row>
    <row r="24" spans="6:11" x14ac:dyDescent="0.25">
      <c r="G24" s="77" t="s">
        <v>101</v>
      </c>
      <c r="H24" s="78" t="s">
        <v>14</v>
      </c>
      <c r="I24" s="78">
        <v>2</v>
      </c>
      <c r="J24" s="78">
        <v>12</v>
      </c>
      <c r="K24" s="78" t="s">
        <v>89</v>
      </c>
    </row>
    <row r="25" spans="6:11" ht="24.75" customHeight="1" x14ac:dyDescent="0.25">
      <c r="G25" s="77" t="s">
        <v>168</v>
      </c>
      <c r="H25" s="78" t="s">
        <v>5</v>
      </c>
      <c r="I25" s="78">
        <v>3</v>
      </c>
      <c r="J25" s="78">
        <v>15</v>
      </c>
      <c r="K25" s="78" t="s">
        <v>18</v>
      </c>
    </row>
    <row r="26" spans="6:11" ht="15.75" thickBot="1" x14ac:dyDescent="0.3">
      <c r="G26" s="76" t="s">
        <v>169</v>
      </c>
      <c r="H26" s="95" t="s">
        <v>18</v>
      </c>
      <c r="I26" s="95">
        <v>2</v>
      </c>
      <c r="J26" s="95">
        <v>6</v>
      </c>
      <c r="K26" s="95" t="s">
        <v>18</v>
      </c>
    </row>
    <row r="27" spans="6:11" ht="15.75" thickBot="1" x14ac:dyDescent="0.3">
      <c r="F27" s="15" t="s">
        <v>19</v>
      </c>
      <c r="G27" s="15"/>
      <c r="H27" s="16"/>
      <c r="I27" s="17"/>
      <c r="J27" s="17"/>
      <c r="K27" s="43"/>
    </row>
    <row r="28" spans="6:11" x14ac:dyDescent="0.25">
      <c r="G28" s="96" t="s">
        <v>115</v>
      </c>
      <c r="H28" s="97" t="s">
        <v>18</v>
      </c>
      <c r="I28" s="97">
        <v>2</v>
      </c>
      <c r="J28" s="97">
        <v>4</v>
      </c>
      <c r="K28" s="97" t="s">
        <v>18</v>
      </c>
    </row>
    <row r="29" spans="6:11" x14ac:dyDescent="0.25">
      <c r="G29" s="79" t="s">
        <v>20</v>
      </c>
      <c r="H29" s="80" t="s">
        <v>18</v>
      </c>
      <c r="I29" s="80" t="s">
        <v>18</v>
      </c>
      <c r="J29" s="80">
        <v>2</v>
      </c>
      <c r="K29" s="80" t="s">
        <v>18</v>
      </c>
    </row>
    <row r="30" spans="6:11" x14ac:dyDescent="0.25">
      <c r="G30" s="79" t="s">
        <v>170</v>
      </c>
      <c r="H30" s="80" t="s">
        <v>14</v>
      </c>
      <c r="I30" s="80" t="s">
        <v>18</v>
      </c>
      <c r="J30" s="80">
        <v>10</v>
      </c>
      <c r="K30" s="80" t="s">
        <v>89</v>
      </c>
    </row>
    <row r="31" spans="6:11" x14ac:dyDescent="0.25">
      <c r="G31" s="79" t="s">
        <v>171</v>
      </c>
      <c r="H31" s="80" t="s">
        <v>18</v>
      </c>
      <c r="I31" s="80">
        <v>2</v>
      </c>
      <c r="J31" s="80">
        <v>6</v>
      </c>
      <c r="K31" s="80" t="s">
        <v>18</v>
      </c>
    </row>
    <row r="32" spans="6:11" x14ac:dyDescent="0.25">
      <c r="G32" s="79" t="s">
        <v>172</v>
      </c>
      <c r="H32" s="80" t="s">
        <v>5</v>
      </c>
      <c r="I32" s="80">
        <v>2</v>
      </c>
      <c r="J32" s="80">
        <v>12</v>
      </c>
      <c r="K32" s="80" t="s">
        <v>18</v>
      </c>
    </row>
    <row r="33" spans="6:11" x14ac:dyDescent="0.25">
      <c r="G33" s="79" t="s">
        <v>173</v>
      </c>
      <c r="H33" s="80" t="s">
        <v>14</v>
      </c>
      <c r="I33" s="80">
        <v>2</v>
      </c>
      <c r="J33" s="80">
        <v>12</v>
      </c>
      <c r="K33" s="80" t="s">
        <v>89</v>
      </c>
    </row>
    <row r="34" spans="6:11" x14ac:dyDescent="0.25">
      <c r="G34" s="79" t="s">
        <v>174</v>
      </c>
      <c r="H34" s="80" t="s">
        <v>5</v>
      </c>
      <c r="I34" s="80">
        <v>2</v>
      </c>
      <c r="J34" s="80">
        <v>12</v>
      </c>
      <c r="K34" s="80" t="s">
        <v>89</v>
      </c>
    </row>
    <row r="35" spans="6:11" x14ac:dyDescent="0.25">
      <c r="G35" s="79" t="s">
        <v>175</v>
      </c>
      <c r="H35" s="80" t="s">
        <v>5</v>
      </c>
      <c r="I35" s="80" t="s">
        <v>18</v>
      </c>
      <c r="J35" s="80">
        <v>10</v>
      </c>
      <c r="K35" s="80" t="s">
        <v>89</v>
      </c>
    </row>
    <row r="36" spans="6:11" x14ac:dyDescent="0.25">
      <c r="G36" s="79" t="s">
        <v>176</v>
      </c>
      <c r="H36" s="80" t="s">
        <v>5</v>
      </c>
      <c r="I36" s="80" t="s">
        <v>18</v>
      </c>
      <c r="J36" s="80">
        <v>10</v>
      </c>
      <c r="K36" s="80" t="s">
        <v>18</v>
      </c>
    </row>
    <row r="37" spans="6:11" x14ac:dyDescent="0.25">
      <c r="G37" s="79" t="s">
        <v>177</v>
      </c>
      <c r="H37" s="80" t="s">
        <v>5</v>
      </c>
      <c r="I37" s="80" t="s">
        <v>18</v>
      </c>
      <c r="J37" s="80">
        <v>10</v>
      </c>
      <c r="K37" s="80" t="s">
        <v>89</v>
      </c>
    </row>
    <row r="38" spans="6:11" x14ac:dyDescent="0.25">
      <c r="G38" s="79" t="s">
        <v>178</v>
      </c>
      <c r="H38" s="80" t="s">
        <v>18</v>
      </c>
      <c r="I38" s="80">
        <v>2</v>
      </c>
      <c r="J38" s="80">
        <v>6</v>
      </c>
      <c r="K38" s="80" t="s">
        <v>18</v>
      </c>
    </row>
    <row r="39" spans="6:11" x14ac:dyDescent="0.25">
      <c r="G39" s="79" t="s">
        <v>179</v>
      </c>
      <c r="H39" s="80" t="s">
        <v>18</v>
      </c>
      <c r="I39" s="80">
        <v>2</v>
      </c>
      <c r="J39" s="80">
        <v>6</v>
      </c>
      <c r="K39" s="80" t="s">
        <v>18</v>
      </c>
    </row>
    <row r="40" spans="6:11" ht="15.75" thickBot="1" x14ac:dyDescent="0.3">
      <c r="G40" s="76" t="s">
        <v>29</v>
      </c>
      <c r="H40" s="95" t="s">
        <v>18</v>
      </c>
      <c r="I40" s="95" t="s">
        <v>18</v>
      </c>
      <c r="J40" s="95">
        <v>2</v>
      </c>
      <c r="K40" s="95" t="s">
        <v>18</v>
      </c>
    </row>
    <row r="41" spans="6:11" ht="15.75" thickBot="1" x14ac:dyDescent="0.3">
      <c r="F41" s="15" t="s">
        <v>30</v>
      </c>
      <c r="G41" s="15"/>
      <c r="H41" s="16"/>
      <c r="I41" s="17"/>
      <c r="J41" s="17"/>
      <c r="K41" s="43"/>
    </row>
    <row r="42" spans="6:11" x14ac:dyDescent="0.25">
      <c r="G42" s="96" t="s">
        <v>31</v>
      </c>
      <c r="H42" s="97" t="s">
        <v>18</v>
      </c>
      <c r="I42" s="97">
        <v>2</v>
      </c>
      <c r="J42" s="97">
        <v>2</v>
      </c>
      <c r="K42" s="97" t="s">
        <v>18</v>
      </c>
    </row>
    <row r="43" spans="6:11" x14ac:dyDescent="0.25">
      <c r="G43" s="81" t="s">
        <v>180</v>
      </c>
      <c r="H43" s="82" t="s">
        <v>18</v>
      </c>
      <c r="I43" s="82">
        <v>4</v>
      </c>
      <c r="J43" s="82">
        <v>4</v>
      </c>
      <c r="K43" s="82" t="s">
        <v>18</v>
      </c>
    </row>
    <row r="44" spans="6:11" x14ac:dyDescent="0.25">
      <c r="G44" s="81" t="s">
        <v>33</v>
      </c>
      <c r="H44" s="82" t="s">
        <v>18</v>
      </c>
      <c r="I44" s="82" t="s">
        <v>18</v>
      </c>
      <c r="J44" s="82">
        <v>4</v>
      </c>
      <c r="K44" s="82" t="s">
        <v>18</v>
      </c>
    </row>
    <row r="45" spans="6:11" x14ac:dyDescent="0.25">
      <c r="G45" s="81" t="s">
        <v>34</v>
      </c>
      <c r="H45" s="82" t="s">
        <v>14</v>
      </c>
      <c r="I45" s="82">
        <v>2</v>
      </c>
      <c r="J45" s="82">
        <v>6</v>
      </c>
      <c r="K45" s="82" t="s">
        <v>18</v>
      </c>
    </row>
    <row r="46" spans="6:11" x14ac:dyDescent="0.25">
      <c r="G46" s="81" t="s">
        <v>181</v>
      </c>
      <c r="H46" s="82" t="s">
        <v>18</v>
      </c>
      <c r="I46" s="82">
        <v>2</v>
      </c>
      <c r="J46" s="82">
        <v>6</v>
      </c>
      <c r="K46" s="82" t="s">
        <v>18</v>
      </c>
    </row>
    <row r="47" spans="6:11" ht="15.75" thickBot="1" x14ac:dyDescent="0.3">
      <c r="G47" s="76" t="s">
        <v>36</v>
      </c>
      <c r="H47" s="95" t="s">
        <v>14</v>
      </c>
      <c r="I47" s="95" t="s">
        <v>18</v>
      </c>
      <c r="J47" s="95">
        <v>10</v>
      </c>
      <c r="K47" s="95" t="s">
        <v>89</v>
      </c>
    </row>
    <row r="48" spans="6:11" ht="15.75" thickBot="1" x14ac:dyDescent="0.3">
      <c r="F48" s="15" t="s">
        <v>37</v>
      </c>
      <c r="G48" s="15"/>
      <c r="H48" s="16"/>
      <c r="I48" s="17"/>
      <c r="J48" s="17"/>
      <c r="K48" s="43"/>
    </row>
    <row r="49" spans="6:11" x14ac:dyDescent="0.25">
      <c r="G49" s="96" t="s">
        <v>38</v>
      </c>
      <c r="H49" s="97" t="s">
        <v>18</v>
      </c>
      <c r="I49" s="97">
        <v>2</v>
      </c>
      <c r="J49" s="97">
        <v>6</v>
      </c>
      <c r="K49" s="97" t="s">
        <v>18</v>
      </c>
    </row>
    <row r="50" spans="6:11" x14ac:dyDescent="0.25">
      <c r="G50" s="93" t="s">
        <v>39</v>
      </c>
      <c r="H50" s="94" t="s">
        <v>5</v>
      </c>
      <c r="I50" s="94">
        <v>3</v>
      </c>
      <c r="J50" s="94">
        <v>15</v>
      </c>
      <c r="K50" s="94" t="s">
        <v>18</v>
      </c>
    </row>
    <row r="51" spans="6:11" ht="15.75" thickBot="1" x14ac:dyDescent="0.3">
      <c r="G51" s="76" t="s">
        <v>206</v>
      </c>
      <c r="H51" s="95" t="s">
        <v>14</v>
      </c>
      <c r="I51" s="95">
        <v>2</v>
      </c>
      <c r="J51" s="95">
        <v>10</v>
      </c>
      <c r="K51" s="95" t="s">
        <v>89</v>
      </c>
    </row>
    <row r="52" spans="6:11" ht="15.75" thickBot="1" x14ac:dyDescent="0.3">
      <c r="F52" s="15" t="s">
        <v>41</v>
      </c>
      <c r="G52" s="15"/>
      <c r="H52" s="16"/>
      <c r="I52" s="17"/>
      <c r="J52" s="17"/>
      <c r="K52" s="43"/>
    </row>
    <row r="53" spans="6:11" ht="15.75" customHeight="1" x14ac:dyDescent="0.25">
      <c r="G53" s="96" t="s">
        <v>182</v>
      </c>
      <c r="H53" s="97" t="s">
        <v>14</v>
      </c>
      <c r="I53" s="97">
        <v>2</v>
      </c>
      <c r="J53" s="97">
        <v>12</v>
      </c>
      <c r="K53" s="97" t="s">
        <v>89</v>
      </c>
    </row>
    <row r="54" spans="6:11" x14ac:dyDescent="0.25">
      <c r="G54" s="83" t="s">
        <v>183</v>
      </c>
      <c r="H54" s="84" t="s">
        <v>14</v>
      </c>
      <c r="I54" s="84">
        <v>2</v>
      </c>
      <c r="J54" s="84">
        <v>6</v>
      </c>
      <c r="K54" s="84" t="s">
        <v>18</v>
      </c>
    </row>
    <row r="55" spans="6:11" x14ac:dyDescent="0.25">
      <c r="G55" s="83" t="s">
        <v>184</v>
      </c>
      <c r="H55" s="84" t="s">
        <v>14</v>
      </c>
      <c r="I55" s="84">
        <v>2</v>
      </c>
      <c r="J55" s="84">
        <v>6</v>
      </c>
      <c r="K55" s="84" t="s">
        <v>89</v>
      </c>
    </row>
    <row r="56" spans="6:11" x14ac:dyDescent="0.25">
      <c r="G56" s="83" t="s">
        <v>185</v>
      </c>
      <c r="H56" s="84" t="s">
        <v>14</v>
      </c>
      <c r="I56" s="84">
        <v>2</v>
      </c>
      <c r="J56" s="84">
        <v>6</v>
      </c>
      <c r="K56" s="84" t="s">
        <v>89</v>
      </c>
    </row>
    <row r="57" spans="6:11" x14ac:dyDescent="0.25">
      <c r="G57" s="83" t="s">
        <v>186</v>
      </c>
      <c r="H57" s="84" t="s">
        <v>14</v>
      </c>
      <c r="I57" s="84">
        <v>2</v>
      </c>
      <c r="J57" s="84">
        <v>6</v>
      </c>
      <c r="K57" s="84" t="s">
        <v>89</v>
      </c>
    </row>
    <row r="58" spans="6:11" x14ac:dyDescent="0.25">
      <c r="G58" s="83" t="s">
        <v>187</v>
      </c>
      <c r="H58" s="84" t="s">
        <v>14</v>
      </c>
      <c r="I58" s="84">
        <v>2</v>
      </c>
      <c r="J58" s="84">
        <v>10</v>
      </c>
      <c r="K58" s="84" t="s">
        <v>89</v>
      </c>
    </row>
    <row r="59" spans="6:11" x14ac:dyDescent="0.25">
      <c r="G59" s="83" t="s">
        <v>188</v>
      </c>
      <c r="H59" s="84" t="s">
        <v>14</v>
      </c>
      <c r="I59" s="84">
        <v>2</v>
      </c>
      <c r="J59" s="84">
        <v>6</v>
      </c>
      <c r="K59" s="84" t="s">
        <v>89</v>
      </c>
    </row>
    <row r="60" spans="6:11" x14ac:dyDescent="0.25">
      <c r="G60" s="83" t="s">
        <v>189</v>
      </c>
      <c r="H60" s="84" t="s">
        <v>14</v>
      </c>
      <c r="I60" s="84">
        <v>2</v>
      </c>
      <c r="J60" s="84">
        <v>6</v>
      </c>
      <c r="K60" s="84" t="s">
        <v>89</v>
      </c>
    </row>
    <row r="61" spans="6:11" x14ac:dyDescent="0.25">
      <c r="G61" s="83" t="s">
        <v>190</v>
      </c>
      <c r="H61" s="84" t="s">
        <v>14</v>
      </c>
      <c r="I61" s="84">
        <v>2</v>
      </c>
      <c r="J61" s="84">
        <v>6</v>
      </c>
      <c r="K61" s="84" t="s">
        <v>89</v>
      </c>
    </row>
    <row r="62" spans="6:11" x14ac:dyDescent="0.25">
      <c r="G62" s="83" t="s">
        <v>191</v>
      </c>
      <c r="H62" s="84" t="s">
        <v>14</v>
      </c>
      <c r="I62" s="84">
        <v>2</v>
      </c>
      <c r="J62" s="84">
        <v>6</v>
      </c>
      <c r="K62" s="84" t="s">
        <v>89</v>
      </c>
    </row>
    <row r="63" spans="6:11" x14ac:dyDescent="0.25">
      <c r="G63" s="83" t="s">
        <v>192</v>
      </c>
      <c r="H63" s="84" t="s">
        <v>14</v>
      </c>
      <c r="I63" s="84">
        <v>2</v>
      </c>
      <c r="J63" s="84">
        <v>6</v>
      </c>
      <c r="K63" s="84" t="s">
        <v>89</v>
      </c>
    </row>
    <row r="64" spans="6:11" x14ac:dyDescent="0.25">
      <c r="G64" s="83" t="s">
        <v>193</v>
      </c>
      <c r="H64" s="84" t="s">
        <v>14</v>
      </c>
      <c r="I64" s="84">
        <v>2</v>
      </c>
      <c r="J64" s="84">
        <v>10</v>
      </c>
      <c r="K64" s="84" t="s">
        <v>89</v>
      </c>
    </row>
    <row r="65" spans="6:11" x14ac:dyDescent="0.25">
      <c r="G65" s="83" t="s">
        <v>194</v>
      </c>
      <c r="H65" s="84" t="s">
        <v>5</v>
      </c>
      <c r="I65" s="84">
        <v>2</v>
      </c>
      <c r="J65" s="84">
        <v>4</v>
      </c>
      <c r="K65" s="84" t="s">
        <v>18</v>
      </c>
    </row>
    <row r="66" spans="6:11" x14ac:dyDescent="0.25">
      <c r="G66" s="83" t="s">
        <v>195</v>
      </c>
      <c r="H66" s="84" t="s">
        <v>14</v>
      </c>
      <c r="I66" s="84" t="s">
        <v>18</v>
      </c>
      <c r="J66" s="84">
        <v>10</v>
      </c>
      <c r="K66" s="84" t="s">
        <v>89</v>
      </c>
    </row>
    <row r="67" spans="6:11" x14ac:dyDescent="0.25">
      <c r="G67" s="83" t="s">
        <v>196</v>
      </c>
      <c r="H67" s="84" t="s">
        <v>14</v>
      </c>
      <c r="I67" s="84">
        <v>2</v>
      </c>
      <c r="J67" s="84">
        <v>12</v>
      </c>
      <c r="K67" s="84" t="s">
        <v>89</v>
      </c>
    </row>
    <row r="68" spans="6:11" x14ac:dyDescent="0.25">
      <c r="G68" s="83" t="s">
        <v>197</v>
      </c>
      <c r="H68" s="84" t="s">
        <v>5</v>
      </c>
      <c r="I68" s="84">
        <v>2</v>
      </c>
      <c r="J68" s="84">
        <v>4</v>
      </c>
      <c r="K68" s="84" t="s">
        <v>18</v>
      </c>
    </row>
    <row r="69" spans="6:11" x14ac:dyDescent="0.25">
      <c r="G69" s="83" t="s">
        <v>45</v>
      </c>
      <c r="H69" s="84" t="s">
        <v>18</v>
      </c>
      <c r="I69" s="84">
        <v>2</v>
      </c>
      <c r="J69" s="84">
        <v>6</v>
      </c>
      <c r="K69" s="84" t="s">
        <v>18</v>
      </c>
    </row>
    <row r="70" spans="6:11" x14ac:dyDescent="0.25">
      <c r="G70" s="83" t="s">
        <v>46</v>
      </c>
      <c r="H70" s="84" t="s">
        <v>18</v>
      </c>
      <c r="I70" s="84">
        <v>2</v>
      </c>
      <c r="J70" s="84">
        <v>4</v>
      </c>
      <c r="K70" s="84" t="s">
        <v>18</v>
      </c>
    </row>
    <row r="71" spans="6:11" x14ac:dyDescent="0.25">
      <c r="G71" s="83" t="s">
        <v>47</v>
      </c>
      <c r="H71" s="84" t="s">
        <v>18</v>
      </c>
      <c r="I71" s="84">
        <v>2</v>
      </c>
      <c r="J71" s="84">
        <v>6</v>
      </c>
      <c r="K71" s="84" t="s">
        <v>18</v>
      </c>
    </row>
    <row r="72" spans="6:11" x14ac:dyDescent="0.25">
      <c r="G72" s="83" t="s">
        <v>123</v>
      </c>
      <c r="H72" s="84" t="s">
        <v>14</v>
      </c>
      <c r="I72" s="84">
        <v>2</v>
      </c>
      <c r="J72" s="84">
        <v>10</v>
      </c>
      <c r="K72" s="84" t="s">
        <v>89</v>
      </c>
    </row>
    <row r="73" spans="6:11" x14ac:dyDescent="0.25">
      <c r="G73" s="83" t="s">
        <v>162</v>
      </c>
      <c r="H73" s="84" t="s">
        <v>18</v>
      </c>
      <c r="I73" s="84">
        <v>2</v>
      </c>
      <c r="J73" s="84">
        <v>6</v>
      </c>
      <c r="K73" s="84" t="s">
        <v>18</v>
      </c>
    </row>
    <row r="74" spans="6:11" x14ac:dyDescent="0.25">
      <c r="G74" s="83" t="s">
        <v>198</v>
      </c>
      <c r="H74" s="84" t="s">
        <v>14</v>
      </c>
      <c r="I74" s="84">
        <v>2</v>
      </c>
      <c r="J74" s="84">
        <v>6</v>
      </c>
      <c r="K74" s="84" t="s">
        <v>18</v>
      </c>
    </row>
    <row r="75" spans="6:11" ht="15.75" thickBot="1" x14ac:dyDescent="0.3">
      <c r="G75" s="76" t="s">
        <v>34</v>
      </c>
      <c r="H75" s="95" t="s">
        <v>14</v>
      </c>
      <c r="I75" s="95">
        <v>2</v>
      </c>
      <c r="J75" s="95">
        <v>6</v>
      </c>
      <c r="K75" s="95" t="s">
        <v>18</v>
      </c>
    </row>
    <row r="76" spans="6:11" ht="15.75" thickBot="1" x14ac:dyDescent="0.3">
      <c r="F76" s="15" t="s">
        <v>50</v>
      </c>
      <c r="G76" s="15"/>
      <c r="H76" s="16"/>
      <c r="I76" s="17"/>
      <c r="J76" s="17"/>
      <c r="K76" s="43"/>
    </row>
    <row r="77" spans="6:11" ht="15.75" thickBot="1" x14ac:dyDescent="0.3">
      <c r="G77" s="98" t="s">
        <v>199</v>
      </c>
      <c r="H77" s="99" t="s">
        <v>14</v>
      </c>
      <c r="I77" s="99" t="s">
        <v>18</v>
      </c>
      <c r="J77" s="99">
        <v>10</v>
      </c>
      <c r="K77" s="99" t="s">
        <v>89</v>
      </c>
    </row>
    <row r="78" spans="6:11" ht="24.75" thickBot="1" x14ac:dyDescent="0.3">
      <c r="F78" s="15" t="s">
        <v>52</v>
      </c>
      <c r="G78" s="15"/>
      <c r="H78" s="16"/>
      <c r="I78" s="17"/>
      <c r="J78" s="17"/>
      <c r="K78" s="43"/>
    </row>
    <row r="79" spans="6:11" x14ac:dyDescent="0.25">
      <c r="G79" s="96" t="s">
        <v>53</v>
      </c>
      <c r="H79" s="97" t="s">
        <v>14</v>
      </c>
      <c r="I79" s="97">
        <v>2</v>
      </c>
      <c r="J79" s="97">
        <v>6</v>
      </c>
      <c r="K79" s="97" t="s">
        <v>89</v>
      </c>
    </row>
    <row r="80" spans="6:11" x14ac:dyDescent="0.25">
      <c r="G80" s="85" t="s">
        <v>54</v>
      </c>
      <c r="H80" s="86" t="s">
        <v>5</v>
      </c>
      <c r="I80" s="86">
        <v>2</v>
      </c>
      <c r="J80" s="86">
        <v>4</v>
      </c>
      <c r="K80" s="86" t="s">
        <v>18</v>
      </c>
    </row>
    <row r="81" spans="6:11" ht="15.75" thickBot="1" x14ac:dyDescent="0.3">
      <c r="G81" s="76" t="s">
        <v>200</v>
      </c>
      <c r="H81" s="95" t="s">
        <v>5</v>
      </c>
      <c r="I81" s="95">
        <v>2</v>
      </c>
      <c r="J81" s="95">
        <v>4</v>
      </c>
      <c r="K81" s="95" t="s">
        <v>18</v>
      </c>
    </row>
    <row r="82" spans="6:11" ht="15.75" thickBot="1" x14ac:dyDescent="0.3">
      <c r="F82" s="15" t="s">
        <v>55</v>
      </c>
      <c r="G82" s="15"/>
      <c r="H82" s="16"/>
      <c r="I82" s="17"/>
      <c r="J82" s="17"/>
      <c r="K82" s="43"/>
    </row>
    <row r="83" spans="6:11" x14ac:dyDescent="0.25">
      <c r="G83" s="96" t="s">
        <v>201</v>
      </c>
      <c r="H83" s="97" t="s">
        <v>18</v>
      </c>
      <c r="I83" s="97">
        <v>2</v>
      </c>
      <c r="J83" s="97">
        <v>10</v>
      </c>
      <c r="K83" s="97" t="s">
        <v>18</v>
      </c>
    </row>
    <row r="84" spans="6:11" x14ac:dyDescent="0.25">
      <c r="G84" s="87" t="s">
        <v>57</v>
      </c>
      <c r="H84" s="88" t="s">
        <v>14</v>
      </c>
      <c r="I84" s="88" t="s">
        <v>18</v>
      </c>
      <c r="J84" s="88">
        <v>10</v>
      </c>
      <c r="K84" s="88" t="s">
        <v>89</v>
      </c>
    </row>
    <row r="85" spans="6:11" x14ac:dyDescent="0.25">
      <c r="G85" s="87" t="s">
        <v>145</v>
      </c>
      <c r="H85" s="88" t="s">
        <v>18</v>
      </c>
      <c r="I85" s="88" t="s">
        <v>18</v>
      </c>
      <c r="J85" s="88">
        <v>2</v>
      </c>
      <c r="K85" s="88" t="s">
        <v>18</v>
      </c>
    </row>
    <row r="86" spans="6:11" x14ac:dyDescent="0.25">
      <c r="G86" s="87" t="s">
        <v>58</v>
      </c>
      <c r="H86" s="88" t="s">
        <v>14</v>
      </c>
      <c r="I86" s="88">
        <v>2</v>
      </c>
      <c r="J86" s="88">
        <v>10</v>
      </c>
      <c r="K86" s="88" t="s">
        <v>89</v>
      </c>
    </row>
    <row r="87" spans="6:11" x14ac:dyDescent="0.25">
      <c r="G87" s="87" t="s">
        <v>202</v>
      </c>
      <c r="H87" s="88" t="s">
        <v>14</v>
      </c>
      <c r="I87" s="88" t="s">
        <v>18</v>
      </c>
      <c r="J87" s="88">
        <v>10</v>
      </c>
      <c r="K87" s="88" t="s">
        <v>89</v>
      </c>
    </row>
    <row r="88" spans="6:11" x14ac:dyDescent="0.25">
      <c r="G88" s="87" t="s">
        <v>60</v>
      </c>
      <c r="H88" s="88" t="s">
        <v>5</v>
      </c>
      <c r="I88" s="88" t="s">
        <v>18</v>
      </c>
      <c r="J88" s="88">
        <v>2</v>
      </c>
      <c r="K88" s="88" t="s">
        <v>18</v>
      </c>
    </row>
    <row r="89" spans="6:11" x14ac:dyDescent="0.25">
      <c r="G89" s="87" t="s">
        <v>61</v>
      </c>
      <c r="H89" s="88" t="s">
        <v>14</v>
      </c>
      <c r="I89" s="88" t="s">
        <v>18</v>
      </c>
      <c r="J89" s="88">
        <v>10</v>
      </c>
      <c r="K89" s="88" t="s">
        <v>89</v>
      </c>
    </row>
    <row r="90" spans="6:11" x14ac:dyDescent="0.25">
      <c r="G90" s="87" t="s">
        <v>62</v>
      </c>
      <c r="H90" s="88" t="s">
        <v>14</v>
      </c>
      <c r="I90" s="88" t="s">
        <v>18</v>
      </c>
      <c r="J90" s="88">
        <v>10</v>
      </c>
      <c r="K90" s="88" t="s">
        <v>89</v>
      </c>
    </row>
    <row r="91" spans="6:11" x14ac:dyDescent="0.25">
      <c r="G91" s="87" t="s">
        <v>63</v>
      </c>
      <c r="H91" s="88" t="s">
        <v>14</v>
      </c>
      <c r="I91" s="88" t="s">
        <v>18</v>
      </c>
      <c r="J91" s="88">
        <v>10</v>
      </c>
      <c r="K91" s="88" t="s">
        <v>89</v>
      </c>
    </row>
    <row r="92" spans="6:11" ht="15.75" thickBot="1" x14ac:dyDescent="0.3">
      <c r="G92" s="76" t="s">
        <v>64</v>
      </c>
      <c r="H92" s="95" t="s">
        <v>14</v>
      </c>
      <c r="I92" s="95" t="s">
        <v>18</v>
      </c>
      <c r="J92" s="95">
        <v>10</v>
      </c>
      <c r="K92" s="95" t="s">
        <v>89</v>
      </c>
    </row>
    <row r="93" spans="6:11" ht="15.75" thickBot="1" x14ac:dyDescent="0.3">
      <c r="F93" s="15" t="s">
        <v>65</v>
      </c>
      <c r="G93" s="15"/>
      <c r="H93" s="16"/>
      <c r="I93" s="17"/>
      <c r="J93" s="17"/>
      <c r="K93" s="43"/>
    </row>
    <row r="94" spans="6:11" x14ac:dyDescent="0.25">
      <c r="G94" s="96" t="s">
        <v>203</v>
      </c>
      <c r="H94" s="97" t="s">
        <v>14</v>
      </c>
      <c r="I94" s="97">
        <v>2</v>
      </c>
      <c r="J94" s="97">
        <v>10</v>
      </c>
      <c r="K94" s="97" t="s">
        <v>89</v>
      </c>
    </row>
    <row r="95" spans="6:11" x14ac:dyDescent="0.25">
      <c r="G95" s="89" t="s">
        <v>204</v>
      </c>
      <c r="H95" s="90" t="s">
        <v>5</v>
      </c>
      <c r="I95" s="90">
        <v>2</v>
      </c>
      <c r="J95" s="90">
        <v>4</v>
      </c>
      <c r="K95" s="90" t="s">
        <v>18</v>
      </c>
    </row>
    <row r="96" spans="6:11" x14ac:dyDescent="0.25">
      <c r="G96" s="89" t="s">
        <v>205</v>
      </c>
      <c r="H96" s="90" t="s">
        <v>14</v>
      </c>
      <c r="I96" s="90">
        <v>2</v>
      </c>
      <c r="J96" s="90">
        <v>10</v>
      </c>
      <c r="K96" s="90" t="s">
        <v>89</v>
      </c>
    </row>
    <row r="97" spans="6:11" x14ac:dyDescent="0.25">
      <c r="G97" s="72"/>
      <c r="H97" s="42"/>
      <c r="I97" s="42"/>
      <c r="J97" s="42"/>
      <c r="K97" s="7"/>
    </row>
    <row r="98" spans="6:11" x14ac:dyDescent="0.25">
      <c r="F98" s="62" t="s">
        <v>106</v>
      </c>
      <c r="G98" s="70" t="s">
        <v>141</v>
      </c>
      <c r="H98" s="7"/>
      <c r="I98" s="7"/>
      <c r="J98" s="7"/>
      <c r="K98" s="7"/>
    </row>
    <row r="99" spans="6:11" x14ac:dyDescent="0.25">
      <c r="G99" s="70" t="s">
        <v>142</v>
      </c>
      <c r="H99" s="7"/>
      <c r="I99" s="7"/>
      <c r="J99" s="7"/>
      <c r="K99" s="7"/>
    </row>
    <row r="100" spans="6:11" x14ac:dyDescent="0.25">
      <c r="G100" s="7"/>
      <c r="H100" s="7"/>
      <c r="I100" s="7"/>
      <c r="J100" s="7"/>
      <c r="K100" s="7"/>
    </row>
    <row r="101" spans="6:11" x14ac:dyDescent="0.25">
      <c r="G101" s="7"/>
      <c r="H101" s="7"/>
      <c r="I101" s="7"/>
      <c r="J101" s="7"/>
      <c r="K101" s="7"/>
    </row>
    <row r="102" spans="6:11" x14ac:dyDescent="0.25">
      <c r="G102" s="7"/>
      <c r="H102" s="7"/>
      <c r="I102" s="7"/>
      <c r="J102" s="7"/>
      <c r="K102" s="7"/>
    </row>
    <row r="103" spans="6:11" x14ac:dyDescent="0.25">
      <c r="G103" s="7"/>
      <c r="H103" s="7"/>
      <c r="I103" s="7"/>
      <c r="J103" s="7"/>
      <c r="K103" s="7"/>
    </row>
    <row r="104" spans="6:11" x14ac:dyDescent="0.25">
      <c r="G104" s="7"/>
      <c r="H104" s="7"/>
      <c r="I104" s="7"/>
      <c r="J104" s="7"/>
      <c r="K104" s="7"/>
    </row>
    <row r="105" spans="6:11" x14ac:dyDescent="0.25">
      <c r="G105" s="7"/>
      <c r="H105" s="7"/>
      <c r="I105" s="7"/>
      <c r="J105" s="7"/>
      <c r="K105" s="7"/>
    </row>
    <row r="106" spans="6:11" x14ac:dyDescent="0.25">
      <c r="G106" s="7"/>
      <c r="H106" s="7"/>
      <c r="I106" s="7"/>
      <c r="J106" s="7"/>
      <c r="K106" s="7"/>
    </row>
    <row r="107" spans="6:11" x14ac:dyDescent="0.25">
      <c r="G107" s="7"/>
      <c r="H107" s="7"/>
      <c r="I107" s="7"/>
      <c r="J107" s="7"/>
      <c r="K107" s="7"/>
    </row>
    <row r="108" spans="6:11" x14ac:dyDescent="0.25">
      <c r="G108" s="7"/>
      <c r="H108" s="7"/>
      <c r="I108" s="7"/>
      <c r="J108" s="7"/>
      <c r="K108" s="7"/>
    </row>
    <row r="109" spans="6:11" x14ac:dyDescent="0.25">
      <c r="G109" s="7"/>
      <c r="H109" s="7"/>
      <c r="I109" s="7"/>
      <c r="J109" s="7"/>
      <c r="K109" s="7"/>
    </row>
    <row r="110" spans="6:11" x14ac:dyDescent="0.25">
      <c r="G110" s="7"/>
      <c r="H110" s="7"/>
      <c r="I110" s="7"/>
      <c r="J110" s="7"/>
      <c r="K110" s="7"/>
    </row>
    <row r="111" spans="6:11" x14ac:dyDescent="0.25">
      <c r="G111" s="7"/>
      <c r="H111" s="7"/>
      <c r="I111" s="7"/>
      <c r="J111" s="7"/>
      <c r="K111" s="7"/>
    </row>
  </sheetData>
  <sheetProtection algorithmName="SHA-512" hashValue="AMdNjT3A4qDbhj/9Fde9krHeNWcXLZ8VfxuG70lS1L4xTW/bejaU5yzeiSNgqwkPlqGwEvFPlAB2/JJ4oRLY+w==" saltValue="GiahwdXTQp7KJNxVkfXJzA==" spinCount="100000" sheet="1" objects="1" scenarios="1"/>
  <mergeCells count="7">
    <mergeCell ref="G7:J7"/>
    <mergeCell ref="K3:K5"/>
    <mergeCell ref="G2:J2"/>
    <mergeCell ref="G3:G5"/>
    <mergeCell ref="H3:H5"/>
    <mergeCell ref="I3:I5"/>
    <mergeCell ref="J3:J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vt:lpstr>
      <vt:lpstr>2017 Std 170 Calculator</vt:lpstr>
      <vt:lpstr>2013 Std 170 Calculator</vt:lpstr>
      <vt:lpstr>2017 Std 170 - Table 7-1</vt:lpstr>
      <vt:lpstr>2013 Std 170 - Table 7-1</vt:lpstr>
      <vt:lpstr>'2017 Std 170 - Table 7-1'!Pressure</vt:lpstr>
      <vt:lpstr>Pressure</vt:lpstr>
      <vt:lpstr>'2017 Std 170 - Table 7-1'!UsageCategory</vt:lpstr>
      <vt:lpstr>UsageCategory</vt:lpstr>
    </vt:vector>
  </TitlesOfParts>
  <Company>United Technologies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J. Gann</dc:creator>
  <cp:lastModifiedBy>Craig Gann</cp:lastModifiedBy>
  <dcterms:created xsi:type="dcterms:W3CDTF">2018-04-27T20:32:43Z</dcterms:created>
  <dcterms:modified xsi:type="dcterms:W3CDTF">2018-07-02T13:01:11Z</dcterms:modified>
</cp:coreProperties>
</file>